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5456" windowHeight="9156" activeTab="0"/>
  </bookViews>
  <sheets>
    <sheet name="Передвижка на 1 октября" sheetId="1" r:id="rId1"/>
    <sheet name="Лист1" sheetId="2" r:id="rId2"/>
  </sheets>
  <definedNames>
    <definedName name="_xlnm.Print_Area" localSheetId="1">'Лист1'!$A$1:$L$63</definedName>
    <definedName name="_xlnm.Print_Area" localSheetId="0">'Передвижка на 1 октября'!$A$1:$L$63</definedName>
  </definedNames>
  <calcPr fullCalcOnLoad="1"/>
</workbook>
</file>

<file path=xl/sharedStrings.xml><?xml version="1.0" encoding="utf-8"?>
<sst xmlns="http://schemas.openxmlformats.org/spreadsheetml/2006/main" count="448" uniqueCount="117">
  <si>
    <t>Мероприятия программы</t>
  </si>
  <si>
    <t>№ п/п</t>
  </si>
  <si>
    <t>Главный распорядитель бюджетных средств</t>
  </si>
  <si>
    <t>Исполнители программы</t>
  </si>
  <si>
    <t>Источники финансирования</t>
  </si>
  <si>
    <t>Всего</t>
  </si>
  <si>
    <t>в том числе</t>
  </si>
  <si>
    <t xml:space="preserve">2014г. </t>
  </si>
  <si>
    <t xml:space="preserve">2015г. </t>
  </si>
  <si>
    <t xml:space="preserve">2016г. </t>
  </si>
  <si>
    <t xml:space="preserve">2017г. </t>
  </si>
  <si>
    <t xml:space="preserve">2018г. </t>
  </si>
  <si>
    <t xml:space="preserve">Приложение 
к постановлению Администрации  
 города Ханты-Мансийска 
от    №     
</t>
  </si>
  <si>
    <t>Финансовые затраты на реализацию,
тыс. руб.</t>
  </si>
  <si>
    <t>Цель: Создание условий для поддержания стабильного качества жизни отдельных категорий граждан, оказание поддержки социально ориентированным некоммерческим организациям</t>
  </si>
  <si>
    <t>Задача 1. Создание условий, обеспечивающих отдельным категориям граждан качественные условия жизни, укрепление социальной защищенности</t>
  </si>
  <si>
    <t>Подпрограмма I «Социальная поддержка отдельных категорий граждан»</t>
  </si>
  <si>
    <t>Водо-, газоснабжение  неблагоустроен-ных жилых домов неработающих пенсионеров старше 60 лет или инвалидов 1 или 2 группы</t>
  </si>
  <si>
    <t>Предоставление социальной
помощи в виде субсидии на устройство внутридомовых сетей</t>
  </si>
  <si>
    <t>Проектирование и устройство сетей водо-, газоснабжения 
от точки подключения 
до стены жилого дома</t>
  </si>
  <si>
    <t xml:space="preserve">Администрация города Ханты-Мансийска  </t>
  </si>
  <si>
    <t xml:space="preserve">Департамент городского хозяйства Администрации города Ханты-Мансийска  </t>
  </si>
  <si>
    <t>Бюджет города</t>
  </si>
  <si>
    <t>Организация проезда на дачи неработающих пенсионеров по социальному проездному билету</t>
  </si>
  <si>
    <t>Организация проезда в городском пассажирском транспорте (автобус) неработающих пенсионеров по социальному проездному билету</t>
  </si>
  <si>
    <t>Единовременные выплаты социальной помощи</t>
  </si>
  <si>
    <t>Выплата ежеквартальной  социальной помощи неработающим пенсионерам</t>
  </si>
  <si>
    <t>Единовременная выплата социальной помощи гражданам, оказавшимся в экстремальной жизненной  ситуации, по решению комиссии</t>
  </si>
  <si>
    <t>Единовременная выплата социальной помощи отдельным категориям ветеранов Великой Отечественной войны и членам их семей на проведение капитального ремонта занимаемых жилых помещений</t>
  </si>
  <si>
    <t>Выплата социальной помощи неработающим пенсионерам, отмечающим юбилейную дату со дня рождения (70, 75, 80 лет и т.д.)</t>
  </si>
  <si>
    <t>Единовременная выплата социальной помощи неработающим пенсионерам: женщины 55 лет и старше, мужчины  60 лет и старше, получающие трудовую пенсию по старости или по инвалидности 1 или 2 группы в виде компенсации затрат  собственникам жилых помещений в связи с проведением капитального ремонта многоквартирных жилых домов</t>
  </si>
  <si>
    <t>Чествование семейных пар, отмечающих юбилей совместной жизни («золотая», «бриллиантовая» свадьбы)</t>
  </si>
  <si>
    <t>Приобретение  санаторно-курортных путевок для неработающих пенсионеров старше 55 лет, не имеющих данной меры социальной поддержки по другим основаниям (предоставляется 1 раз в 3 года)</t>
  </si>
  <si>
    <t>Единовременная выплата социальной помощи спортсменам с ограниченными физическими возможностями к Международному дню инвалидов по ходатайству Управления физической культуры, спорта и молодежной политики Администрации города Ханты-Мансийска</t>
  </si>
  <si>
    <t>Выплата социальной помощи на организацию погребения умерших ветеранов Великой Отечественной войны</t>
  </si>
  <si>
    <t>Организация и проведение работ по благоустройству захоронений участников Великой Отечественной войны</t>
  </si>
  <si>
    <t>Содержание пенсионеров, заключивших договоры пожизненной ренты</t>
  </si>
  <si>
    <t>Социальные выплаты лицам, удостоенным звания «Почетный житель города Ханты-Мансийска»</t>
  </si>
  <si>
    <t>Выплата пенсии за выслугу лет лицам, замещавшим муниципальные должности на постоянной основе и должности муниципальной службы в органах местного самоуправления города Ханты-Мансийска</t>
  </si>
  <si>
    <t>Компенсация стоимости оздоровительной путевки и стоимости проезда к месту оздоровления и обратно неработающим пенсионерам, которым назначена пенсия за выслугу лет муниципальной службы</t>
  </si>
  <si>
    <t>Итого по задаче 1</t>
  </si>
  <si>
    <t>Задача 2. Обеспечение условий для реализации интеллектуальных, культурных потребностей, организации досуга отдельных категорий граждан</t>
  </si>
  <si>
    <t>Организация подписки и адресной доставки городской газеты «Самарово - Ханты-Мансийск» неработающим пенсионерам</t>
  </si>
  <si>
    <t>Торжественный прием Главы города ветеранов Великой Отечественной войны в связи с празднованием Дня Победы в Великой Отечественной войне 1941-1945гг.</t>
  </si>
  <si>
    <t>Мероприятия к праздничным датам</t>
  </si>
  <si>
    <t>Организация и проведение мероприятий с гражданами, проживающими в социальной секции жилого дома по улице Рябиновая, д.20</t>
  </si>
  <si>
    <t>Организация поездок для ветеранов войны по местам боевой славы</t>
  </si>
  <si>
    <t>Изготовление печатной продукции</t>
  </si>
  <si>
    <t>Формирование банка данных долгожителей города</t>
  </si>
  <si>
    <t>Итого по задаче 2</t>
  </si>
  <si>
    <t>МКУ «Служба социальной поддержки населения»</t>
  </si>
  <si>
    <t>Всего по подпрограмме:</t>
  </si>
  <si>
    <t>Подпрограмма II Поддержка социально ориентированных некоммерческих организаций</t>
  </si>
  <si>
    <t>Задача 3. Формирование открытой и конкурентной системы поддержки социально ориентированных некоммерческих организаций, привлечение социально ориентированных организаций к реализации муниципальной политики в социальной сфере</t>
  </si>
  <si>
    <t>Предоставление субсидий на организацию и проведение социально ориентированными некоммерческими организациями социально значимых общественных  мероприятий и (или) проектов</t>
  </si>
  <si>
    <t>Предоставление муниципальных грантов на реализацию социально значимых проектов</t>
  </si>
  <si>
    <t>Организация и проведение социально значимых мероприятий с участием социально ориентированных некоммерческих организаций</t>
  </si>
  <si>
    <t>Мониторинг системы грантов для поддержки значимых проектов, реализуемых общественными организациями, а также иных форм поддержки общественных организаций</t>
  </si>
  <si>
    <t>Итого по задаче 3</t>
  </si>
  <si>
    <t>Задача 4. Обеспечение поддержки деятельности социально ориентированных некоммерческих организаций на местном уровне</t>
  </si>
  <si>
    <t>Предоставление субсидий на  приобретение оборудования, на проведение ремонтных работ помещений, на аренду помещений, используемых  для осуществления уставной деятельности</t>
  </si>
  <si>
    <t>Предоставление консультаций некоммерческим организациям по ведению уставной деятельности, по включению в реестр социально ориентированных некоммерческих организаций</t>
  </si>
  <si>
    <t>Организация обучающих семинаров для работников и добровольцев социально ориентированных некоммерческих организаций</t>
  </si>
  <si>
    <t>Предоставление во владение и (или) в пользование муниципального имущества на долгосрочной основе (в том числе по льготным ставкам арендной платы) социально ориентированным некоммерческим организациям</t>
  </si>
  <si>
    <t>Итого по задаче 4</t>
  </si>
  <si>
    <t>Подпрограмма III «Обеспечение деятельности муниципального казенного учреждения «Служба социальной поддержки населения»</t>
  </si>
  <si>
    <t>Задача 5. Обеспечение выполнения функций казенного учреждения «Служба социальной поддержки населения», направленных на реализацию программных мероприятий</t>
  </si>
  <si>
    <t>Обеспечение деятельности муниципального казенного учреждения «Служба социальной поддержки населения»</t>
  </si>
  <si>
    <t>Итого по задаче 5</t>
  </si>
  <si>
    <t>Всего по программе</t>
  </si>
  <si>
    <t>Без финансирования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</si>
  <si>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</si>
  <si>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</si>
  <si>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</si>
  <si>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</si>
  <si>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</si>
  <si>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</si>
  <si>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</si>
  <si>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</si>
  <si>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</si>
  <si>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</si>
  <si>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</si>
  <si>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</si>
  <si>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</si>
  <si>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</si>
  <si>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1.16.</t>
  </si>
  <si>
    <t>1.17.</t>
  </si>
  <si>
    <t>1.18.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</si>
  <si>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</si>
  <si>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</si>
  <si>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</si>
  <si>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</si>
  <si>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</si>
  <si>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</si>
  <si>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</si>
  <si>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</si>
  <si>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</si>
  <si>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</si>
  <si>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</si>
  <si>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</si>
  <si>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</si>
  <si>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</si>
  <si>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</si>
  <si>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</si>
  <si>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1.12.</t>
  </si>
  <si>
    <t>Муниципальное бюджетное учреждение "Культурно-досуговый центр "Октябрь"(делее -МБУ «Культурно-досуговый центр «Октябрь»)</t>
  </si>
  <si>
    <t xml:space="preserve">Муниципальное казенное учреждение «Служба социальной поддержки населения»
(далее - МКУ «Служба социальной поддержки населения») </t>
  </si>
  <si>
    <t>Муниципальное казенное учреждение
«Служба муниципального заказа в ЖКХ»
(далее - МКУ «Служба муниципального заказа в ЖКХ»)</t>
  </si>
  <si>
    <t>»</t>
  </si>
  <si>
    <r>
      <t>«</t>
    </r>
    <r>
      <rPr>
        <sz val="14"/>
        <rFont val="Times New Roman"/>
        <family val="1"/>
      </rPr>
      <t>Перечень программных мероприятий</t>
    </r>
  </si>
  <si>
    <t>Организация подписки</t>
  </si>
  <si>
    <t>Организация доставки</t>
  </si>
  <si>
    <t>Изготовление газеты</t>
  </si>
  <si>
    <t xml:space="preserve">Муниципальное бюджетное учреждение "Городской информационный центр" </t>
  </si>
  <si>
    <t xml:space="preserve">Управление общественных связей Администрации города Ханты-Мансийска </t>
  </si>
  <si>
    <t>Департамент муниципальной собственности Администрации города Ханты-Мансийска</t>
  </si>
  <si>
    <t>Предоставление социальной
помощи в виде субсидии на устройство внутридомовых сетей газоснабжения или компенсация денежных средств за подключение объекта к сетям водо-, газоснабжения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</si>
</sst>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168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168" fontId="1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SheetLayoutView="100" zoomScalePageLayoutView="0" workbookViewId="0" topLeftCell="A4">
      <pane xSplit="6" ySplit="7" topLeftCell="G20" activePane="bottomRight" state="frozen"/>
      <selection pane="topLeft" activeCell="A4" sqref="A4"/>
      <selection pane="topRight" activeCell="G4" sqref="G4"/>
      <selection pane="bottomLeft" activeCell="A11" sqref="A11"/>
      <selection pane="bottomRight" activeCell="D21" sqref="D21"/>
    </sheetView>
  </sheetViews>
  <sheetFormatPr defaultColWidth="9.00390625" defaultRowHeight="12.75"/>
  <cols>
    <col min="1" max="1" width="5.125" style="1" customWidth="1"/>
    <col min="2" max="2" width="16.375" style="1" customWidth="1"/>
    <col min="3" max="3" width="19.875" style="1" customWidth="1"/>
    <col min="4" max="4" width="17.50390625" style="1" customWidth="1"/>
    <col min="5" max="5" width="16.375" style="1" customWidth="1"/>
    <col min="6" max="6" width="9.625" style="1" customWidth="1"/>
    <col min="7" max="7" width="10.50390625" style="1" customWidth="1"/>
    <col min="8" max="8" width="9.625" style="1" customWidth="1"/>
    <col min="9" max="9" width="9.50390625" style="1" customWidth="1"/>
    <col min="10" max="10" width="10.00390625" style="1" customWidth="1"/>
    <col min="11" max="11" width="9.50390625" style="1" customWidth="1"/>
    <col min="12" max="12" width="9.625" style="1" customWidth="1"/>
    <col min="13" max="16384" width="8.875" style="1" customWidth="1"/>
  </cols>
  <sheetData>
    <row r="1" spans="1:12" ht="49.5" customHeight="1">
      <c r="A1" s="2"/>
      <c r="B1" s="2"/>
      <c r="C1" s="2"/>
      <c r="D1" s="2"/>
      <c r="E1" s="2"/>
      <c r="F1" s="2"/>
      <c r="G1" s="2"/>
      <c r="H1" s="40" t="s">
        <v>12</v>
      </c>
      <c r="I1" s="40"/>
      <c r="J1" s="40"/>
      <c r="K1" s="40"/>
      <c r="L1" s="2"/>
    </row>
    <row r="2" spans="1:12" ht="20.25" customHeight="1">
      <c r="A2" s="2"/>
      <c r="B2" s="2"/>
      <c r="C2" s="2"/>
      <c r="D2" s="33" t="s">
        <v>109</v>
      </c>
      <c r="E2" s="34"/>
      <c r="F2" s="34"/>
      <c r="G2" s="34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3" customHeight="1">
      <c r="A4" s="32" t="s">
        <v>1</v>
      </c>
      <c r="B4" s="32" t="s">
        <v>0</v>
      </c>
      <c r="C4" s="32"/>
      <c r="D4" s="32" t="s">
        <v>2</v>
      </c>
      <c r="E4" s="32" t="s">
        <v>3</v>
      </c>
      <c r="F4" s="32" t="s">
        <v>4</v>
      </c>
      <c r="G4" s="32" t="s">
        <v>13</v>
      </c>
      <c r="H4" s="32"/>
      <c r="I4" s="32"/>
      <c r="J4" s="32"/>
      <c r="K4" s="32"/>
      <c r="L4" s="32"/>
    </row>
    <row r="5" spans="1:12" ht="15">
      <c r="A5" s="32"/>
      <c r="B5" s="32"/>
      <c r="C5" s="32"/>
      <c r="D5" s="32"/>
      <c r="E5" s="32"/>
      <c r="F5" s="32"/>
      <c r="G5" s="32" t="s">
        <v>5</v>
      </c>
      <c r="H5" s="32" t="s">
        <v>6</v>
      </c>
      <c r="I5" s="32"/>
      <c r="J5" s="32"/>
      <c r="K5" s="32"/>
      <c r="L5" s="32"/>
    </row>
    <row r="6" spans="1:12" ht="15">
      <c r="A6" s="32"/>
      <c r="B6" s="32"/>
      <c r="C6" s="32"/>
      <c r="D6" s="32"/>
      <c r="E6" s="32"/>
      <c r="F6" s="32"/>
      <c r="G6" s="32"/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</row>
    <row r="7" spans="1:12" ht="10.5" customHeight="1">
      <c r="A7" s="4">
        <v>1</v>
      </c>
      <c r="B7" s="32">
        <v>2</v>
      </c>
      <c r="C7" s="32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1:12" ht="32.25" customHeight="1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">
      <c r="A10" s="26" t="s">
        <v>15</v>
      </c>
      <c r="B10" s="26"/>
      <c r="C10" s="26"/>
      <c r="D10" s="26"/>
      <c r="E10" s="26"/>
      <c r="F10" s="26"/>
      <c r="G10" s="28"/>
      <c r="H10" s="28"/>
      <c r="I10" s="28"/>
      <c r="J10" s="28"/>
      <c r="K10" s="28"/>
      <c r="L10" s="28"/>
    </row>
    <row r="11" spans="1:12" ht="156" customHeight="1">
      <c r="A11" s="24" t="s">
        <v>71</v>
      </c>
      <c r="B11" s="35" t="s">
        <v>17</v>
      </c>
      <c r="C11" s="6" t="s">
        <v>116</v>
      </c>
      <c r="D11" s="10" t="s">
        <v>20</v>
      </c>
      <c r="E11" s="4" t="s">
        <v>106</v>
      </c>
      <c r="F11" s="11" t="s">
        <v>22</v>
      </c>
      <c r="G11" s="7">
        <f aca="true" t="shared" si="0" ref="G11:G29">SUM(H11:L11)</f>
        <v>12011</v>
      </c>
      <c r="H11" s="7">
        <v>2011</v>
      </c>
      <c r="I11" s="7">
        <v>2500</v>
      </c>
      <c r="J11" s="7">
        <v>2500</v>
      </c>
      <c r="K11" s="7">
        <v>2500</v>
      </c>
      <c r="L11" s="7">
        <v>2500</v>
      </c>
    </row>
    <row r="12" spans="1:12" ht="132.75" customHeight="1">
      <c r="A12" s="25"/>
      <c r="B12" s="36"/>
      <c r="C12" s="6" t="s">
        <v>19</v>
      </c>
      <c r="D12" s="10" t="s">
        <v>21</v>
      </c>
      <c r="E12" s="4" t="s">
        <v>107</v>
      </c>
      <c r="F12" s="11" t="s">
        <v>22</v>
      </c>
      <c r="G12" s="7">
        <f t="shared" si="0"/>
        <v>34996.5</v>
      </c>
      <c r="H12" s="7">
        <v>9996.5</v>
      </c>
      <c r="I12" s="7">
        <v>5000</v>
      </c>
      <c r="J12" s="7">
        <v>5000</v>
      </c>
      <c r="K12" s="7">
        <v>5000</v>
      </c>
      <c r="L12" s="7">
        <v>10000</v>
      </c>
    </row>
    <row r="13" spans="1:12" ht="52.5">
      <c r="A13" s="3" t="s">
        <v>72</v>
      </c>
      <c r="B13" s="29" t="s">
        <v>23</v>
      </c>
      <c r="C13" s="29"/>
      <c r="D13" s="10" t="s">
        <v>20</v>
      </c>
      <c r="E13" s="4" t="s">
        <v>50</v>
      </c>
      <c r="F13" s="11" t="s">
        <v>22</v>
      </c>
      <c r="G13" s="7">
        <f t="shared" si="0"/>
        <v>11161.9</v>
      </c>
      <c r="H13" s="7">
        <v>2124.8</v>
      </c>
      <c r="I13" s="7">
        <v>2216</v>
      </c>
      <c r="J13" s="7">
        <v>2308.5</v>
      </c>
      <c r="K13" s="7">
        <v>2308.5</v>
      </c>
      <c r="L13" s="7">
        <v>2204.1</v>
      </c>
    </row>
    <row r="14" spans="1:12" ht="54.75" customHeight="1">
      <c r="A14" s="3" t="s">
        <v>73</v>
      </c>
      <c r="B14" s="29" t="s">
        <v>24</v>
      </c>
      <c r="C14" s="29"/>
      <c r="D14" s="10" t="s">
        <v>20</v>
      </c>
      <c r="E14" s="4" t="s">
        <v>50</v>
      </c>
      <c r="F14" s="11" t="s">
        <v>22</v>
      </c>
      <c r="G14" s="7">
        <f t="shared" si="0"/>
        <v>60918.4</v>
      </c>
      <c r="H14" s="7">
        <v>12196.8</v>
      </c>
      <c r="I14" s="7">
        <v>12129.6</v>
      </c>
      <c r="J14" s="7">
        <v>12196</v>
      </c>
      <c r="K14" s="7">
        <v>12196</v>
      </c>
      <c r="L14" s="7">
        <v>12200</v>
      </c>
    </row>
    <row r="15" spans="1:12" ht="52.5">
      <c r="A15" s="3" t="s">
        <v>74</v>
      </c>
      <c r="B15" s="29" t="s">
        <v>25</v>
      </c>
      <c r="C15" s="29"/>
      <c r="D15" s="10" t="s">
        <v>20</v>
      </c>
      <c r="E15" s="4" t="s">
        <v>50</v>
      </c>
      <c r="F15" s="11" t="s">
        <v>22</v>
      </c>
      <c r="G15" s="7">
        <f t="shared" si="0"/>
        <v>122630</v>
      </c>
      <c r="H15" s="7">
        <v>23520</v>
      </c>
      <c r="I15" s="7">
        <v>25870</v>
      </c>
      <c r="J15" s="7">
        <v>25870</v>
      </c>
      <c r="K15" s="7">
        <v>25870</v>
      </c>
      <c r="L15" s="7">
        <v>21500</v>
      </c>
    </row>
    <row r="16" spans="1:12" ht="52.5">
      <c r="A16" s="3" t="s">
        <v>75</v>
      </c>
      <c r="B16" s="29" t="s">
        <v>26</v>
      </c>
      <c r="C16" s="29"/>
      <c r="D16" s="10" t="s">
        <v>20</v>
      </c>
      <c r="E16" s="4" t="s">
        <v>50</v>
      </c>
      <c r="F16" s="11" t="s">
        <v>22</v>
      </c>
      <c r="G16" s="7">
        <f t="shared" si="0"/>
        <v>92490.9</v>
      </c>
      <c r="H16" s="7">
        <v>23337.9</v>
      </c>
      <c r="I16" s="7">
        <f>17974+5949</f>
        <v>23923</v>
      </c>
      <c r="J16" s="7">
        <v>12000</v>
      </c>
      <c r="K16" s="7">
        <v>12000</v>
      </c>
      <c r="L16" s="7">
        <v>21230</v>
      </c>
    </row>
    <row r="17" spans="1:12" ht="55.5" customHeight="1">
      <c r="A17" s="3" t="s">
        <v>76</v>
      </c>
      <c r="B17" s="29" t="s">
        <v>27</v>
      </c>
      <c r="C17" s="29"/>
      <c r="D17" s="10" t="s">
        <v>20</v>
      </c>
      <c r="E17" s="4" t="s">
        <v>50</v>
      </c>
      <c r="F17" s="11" t="s">
        <v>22</v>
      </c>
      <c r="G17" s="7">
        <f t="shared" si="0"/>
        <v>11000</v>
      </c>
      <c r="H17" s="7">
        <v>2000</v>
      </c>
      <c r="I17" s="7">
        <v>2000</v>
      </c>
      <c r="J17" s="7">
        <v>2000</v>
      </c>
      <c r="K17" s="7">
        <v>2000</v>
      </c>
      <c r="L17" s="7">
        <v>3000</v>
      </c>
    </row>
    <row r="18" spans="1:12" ht="66.75" customHeight="1">
      <c r="A18" s="3" t="s">
        <v>77</v>
      </c>
      <c r="B18" s="29" t="s">
        <v>28</v>
      </c>
      <c r="C18" s="29"/>
      <c r="D18" s="10" t="s">
        <v>20</v>
      </c>
      <c r="E18" s="10" t="s">
        <v>50</v>
      </c>
      <c r="F18" s="11" t="s">
        <v>22</v>
      </c>
      <c r="G18" s="7">
        <f t="shared" si="0"/>
        <v>15225.300000000001</v>
      </c>
      <c r="H18" s="7">
        <v>3124.4</v>
      </c>
      <c r="I18" s="7">
        <f>3429.7-1000</f>
        <v>2429.7</v>
      </c>
      <c r="J18" s="7">
        <v>2835.6</v>
      </c>
      <c r="K18" s="7">
        <v>2835.6</v>
      </c>
      <c r="L18" s="7">
        <v>4000</v>
      </c>
    </row>
    <row r="19" spans="1:12" ht="54.75" customHeight="1">
      <c r="A19" s="3" t="s">
        <v>78</v>
      </c>
      <c r="B19" s="29" t="s">
        <v>29</v>
      </c>
      <c r="C19" s="29"/>
      <c r="D19" s="10" t="s">
        <v>20</v>
      </c>
      <c r="E19" s="4" t="s">
        <v>50</v>
      </c>
      <c r="F19" s="11" t="s">
        <v>22</v>
      </c>
      <c r="G19" s="7">
        <f t="shared" si="0"/>
        <v>2675</v>
      </c>
      <c r="H19" s="7">
        <v>475</v>
      </c>
      <c r="I19" s="7">
        <v>540</v>
      </c>
      <c r="J19" s="7">
        <v>540</v>
      </c>
      <c r="K19" s="7">
        <v>540</v>
      </c>
      <c r="L19" s="7">
        <v>580</v>
      </c>
    </row>
    <row r="20" spans="1:12" ht="120" customHeight="1">
      <c r="A20" s="3" t="s">
        <v>79</v>
      </c>
      <c r="B20" s="29" t="s">
        <v>30</v>
      </c>
      <c r="C20" s="29"/>
      <c r="D20" s="10" t="s">
        <v>20</v>
      </c>
      <c r="E20" s="10" t="s">
        <v>50</v>
      </c>
      <c r="F20" s="11" t="s">
        <v>22</v>
      </c>
      <c r="G20" s="7">
        <f t="shared" si="0"/>
        <v>3537</v>
      </c>
      <c r="H20" s="7">
        <v>1087</v>
      </c>
      <c r="I20" s="7">
        <f>800-650</f>
        <v>150</v>
      </c>
      <c r="J20" s="7">
        <v>800</v>
      </c>
      <c r="K20" s="7">
        <v>800</v>
      </c>
      <c r="L20" s="7">
        <v>700</v>
      </c>
    </row>
    <row r="21" spans="1:12" ht="54.75" customHeight="1">
      <c r="A21" s="3" t="s">
        <v>80</v>
      </c>
      <c r="B21" s="29" t="s">
        <v>31</v>
      </c>
      <c r="C21" s="29"/>
      <c r="D21" s="10" t="s">
        <v>20</v>
      </c>
      <c r="E21" s="4" t="s">
        <v>50</v>
      </c>
      <c r="F21" s="11" t="s">
        <v>22</v>
      </c>
      <c r="G21" s="7">
        <f t="shared" si="0"/>
        <v>801.5</v>
      </c>
      <c r="H21" s="7">
        <v>141</v>
      </c>
      <c r="I21" s="7">
        <v>140</v>
      </c>
      <c r="J21" s="7">
        <v>140</v>
      </c>
      <c r="K21" s="7">
        <v>140</v>
      </c>
      <c r="L21" s="7">
        <v>240.5</v>
      </c>
    </row>
    <row r="22" spans="1:12" ht="72" customHeight="1">
      <c r="A22" s="3" t="s">
        <v>81</v>
      </c>
      <c r="B22" s="29" t="s">
        <v>32</v>
      </c>
      <c r="C22" s="29"/>
      <c r="D22" s="10" t="s">
        <v>20</v>
      </c>
      <c r="E22" s="10" t="s">
        <v>50</v>
      </c>
      <c r="F22" s="11" t="s">
        <v>22</v>
      </c>
      <c r="G22" s="7">
        <f t="shared" si="0"/>
        <v>2498</v>
      </c>
      <c r="H22" s="7">
        <v>498</v>
      </c>
      <c r="I22" s="7">
        <v>500</v>
      </c>
      <c r="J22" s="7">
        <v>500</v>
      </c>
      <c r="K22" s="7">
        <v>500</v>
      </c>
      <c r="L22" s="7">
        <v>500</v>
      </c>
    </row>
    <row r="23" spans="1:12" ht="96" customHeight="1">
      <c r="A23" s="17" t="s">
        <v>104</v>
      </c>
      <c r="B23" s="29" t="s">
        <v>33</v>
      </c>
      <c r="C23" s="29"/>
      <c r="D23" s="10" t="s">
        <v>20</v>
      </c>
      <c r="E23" s="10" t="s">
        <v>50</v>
      </c>
      <c r="F23" s="11" t="s">
        <v>22</v>
      </c>
      <c r="G23" s="7">
        <f t="shared" si="0"/>
        <v>250</v>
      </c>
      <c r="H23" s="7">
        <v>50</v>
      </c>
      <c r="I23" s="7">
        <v>50</v>
      </c>
      <c r="J23" s="7">
        <v>50</v>
      </c>
      <c r="K23" s="7">
        <v>50</v>
      </c>
      <c r="L23" s="7">
        <v>50</v>
      </c>
    </row>
    <row r="24" spans="1:12" ht="52.5">
      <c r="A24" s="3" t="s">
        <v>82</v>
      </c>
      <c r="B24" s="29" t="s">
        <v>34</v>
      </c>
      <c r="C24" s="29"/>
      <c r="D24" s="10" t="s">
        <v>20</v>
      </c>
      <c r="E24" s="4" t="s">
        <v>50</v>
      </c>
      <c r="F24" s="11" t="s">
        <v>22</v>
      </c>
      <c r="G24" s="7">
        <f t="shared" si="0"/>
        <v>774.4</v>
      </c>
      <c r="H24" s="7">
        <v>150.4</v>
      </c>
      <c r="I24" s="7">
        <v>156</v>
      </c>
      <c r="J24" s="7">
        <v>156</v>
      </c>
      <c r="K24" s="7">
        <v>156</v>
      </c>
      <c r="L24" s="7">
        <v>156</v>
      </c>
    </row>
    <row r="25" spans="1:12" ht="52.5">
      <c r="A25" s="3" t="s">
        <v>83</v>
      </c>
      <c r="B25" s="29" t="s">
        <v>35</v>
      </c>
      <c r="C25" s="29"/>
      <c r="D25" s="10" t="s">
        <v>20</v>
      </c>
      <c r="E25" s="4" t="s">
        <v>50</v>
      </c>
      <c r="F25" s="11" t="s">
        <v>22</v>
      </c>
      <c r="G25" s="7">
        <f t="shared" si="0"/>
        <v>250</v>
      </c>
      <c r="H25" s="7">
        <v>50</v>
      </c>
      <c r="I25" s="7">
        <v>50</v>
      </c>
      <c r="J25" s="7">
        <v>50</v>
      </c>
      <c r="K25" s="7">
        <v>50</v>
      </c>
      <c r="L25" s="7">
        <v>50</v>
      </c>
    </row>
    <row r="26" spans="1:12" ht="54.75" customHeight="1">
      <c r="A26" s="3" t="s">
        <v>84</v>
      </c>
      <c r="B26" s="29" t="s">
        <v>36</v>
      </c>
      <c r="C26" s="29"/>
      <c r="D26" s="10" t="s">
        <v>20</v>
      </c>
      <c r="E26" s="4" t="s">
        <v>50</v>
      </c>
      <c r="F26" s="11" t="s">
        <v>22</v>
      </c>
      <c r="G26" s="7">
        <f t="shared" si="0"/>
        <v>1296.2</v>
      </c>
      <c r="H26" s="7">
        <v>174.2</v>
      </c>
      <c r="I26" s="7">
        <v>204</v>
      </c>
      <c r="J26" s="19">
        <v>204</v>
      </c>
      <c r="K26" s="19">
        <v>204</v>
      </c>
      <c r="L26" s="19">
        <v>510</v>
      </c>
    </row>
    <row r="27" spans="1:12" ht="52.5">
      <c r="A27" s="3" t="s">
        <v>85</v>
      </c>
      <c r="B27" s="29" t="s">
        <v>37</v>
      </c>
      <c r="C27" s="29"/>
      <c r="D27" s="10" t="s">
        <v>20</v>
      </c>
      <c r="E27" s="4" t="s">
        <v>50</v>
      </c>
      <c r="F27" s="11" t="s">
        <v>22</v>
      </c>
      <c r="G27" s="7">
        <f t="shared" si="0"/>
        <v>5408.6</v>
      </c>
      <c r="H27" s="7">
        <v>917.6</v>
      </c>
      <c r="I27" s="7">
        <v>1126</v>
      </c>
      <c r="J27" s="19">
        <v>1126</v>
      </c>
      <c r="K27" s="19">
        <v>1126</v>
      </c>
      <c r="L27" s="19">
        <v>1113</v>
      </c>
    </row>
    <row r="28" spans="1:12" ht="70.5" customHeight="1">
      <c r="A28" s="3" t="s">
        <v>86</v>
      </c>
      <c r="B28" s="29" t="s">
        <v>38</v>
      </c>
      <c r="C28" s="29"/>
      <c r="D28" s="10" t="s">
        <v>20</v>
      </c>
      <c r="E28" s="4" t="s">
        <v>50</v>
      </c>
      <c r="F28" s="11" t="s">
        <v>22</v>
      </c>
      <c r="G28" s="7">
        <f t="shared" si="0"/>
        <v>35848.1</v>
      </c>
      <c r="H28" s="7">
        <v>6865.5</v>
      </c>
      <c r="I28" s="7">
        <f>7682.6-800</f>
        <v>6882.6</v>
      </c>
      <c r="J28" s="19">
        <v>7720</v>
      </c>
      <c r="K28" s="19">
        <v>7720</v>
      </c>
      <c r="L28" s="19">
        <v>6660</v>
      </c>
    </row>
    <row r="29" spans="1:12" ht="67.5" customHeight="1">
      <c r="A29" s="3" t="s">
        <v>87</v>
      </c>
      <c r="B29" s="29" t="s">
        <v>39</v>
      </c>
      <c r="C29" s="29"/>
      <c r="D29" s="10" t="s">
        <v>20</v>
      </c>
      <c r="E29" s="10" t="s">
        <v>50</v>
      </c>
      <c r="F29" s="11" t="s">
        <v>22</v>
      </c>
      <c r="G29" s="7">
        <f t="shared" si="0"/>
        <v>8333.7</v>
      </c>
      <c r="H29" s="7">
        <v>1625.7</v>
      </c>
      <c r="I29" s="7">
        <v>1182</v>
      </c>
      <c r="J29" s="19">
        <v>1182</v>
      </c>
      <c r="K29" s="19">
        <v>1182</v>
      </c>
      <c r="L29" s="19">
        <v>3162</v>
      </c>
    </row>
    <row r="30" spans="1:12" ht="15" customHeight="1">
      <c r="A30" s="6"/>
      <c r="B30" s="39" t="s">
        <v>40</v>
      </c>
      <c r="C30" s="39"/>
      <c r="D30" s="6"/>
      <c r="E30" s="6"/>
      <c r="F30" s="12"/>
      <c r="G30" s="16">
        <f aca="true" t="shared" si="1" ref="G30:L30">SUM(G11:G29)</f>
        <v>422106.49999999994</v>
      </c>
      <c r="H30" s="16">
        <f t="shared" si="1"/>
        <v>90345.79999999999</v>
      </c>
      <c r="I30" s="16">
        <f t="shared" si="1"/>
        <v>87048.90000000001</v>
      </c>
      <c r="J30" s="20">
        <f t="shared" si="1"/>
        <v>77178.1</v>
      </c>
      <c r="K30" s="20">
        <f t="shared" si="1"/>
        <v>77178.1</v>
      </c>
      <c r="L30" s="20">
        <f t="shared" si="1"/>
        <v>90355.6</v>
      </c>
    </row>
    <row r="31" spans="1:12" ht="16.5" customHeight="1">
      <c r="A31" s="29" t="s">
        <v>41</v>
      </c>
      <c r="B31" s="29"/>
      <c r="C31" s="29"/>
      <c r="D31" s="29"/>
      <c r="E31" s="29"/>
      <c r="F31" s="29"/>
      <c r="G31" s="31"/>
      <c r="H31" s="31"/>
      <c r="I31" s="31"/>
      <c r="J31" s="31"/>
      <c r="K31" s="31"/>
      <c r="L31" s="31"/>
    </row>
    <row r="32" spans="1:12" ht="55.5" customHeight="1">
      <c r="A32" s="37" t="s">
        <v>88</v>
      </c>
      <c r="B32" s="35" t="s">
        <v>42</v>
      </c>
      <c r="C32" s="14" t="s">
        <v>110</v>
      </c>
      <c r="D32" s="10" t="s">
        <v>20</v>
      </c>
      <c r="E32" s="4" t="s">
        <v>50</v>
      </c>
      <c r="F32" s="11" t="s">
        <v>22</v>
      </c>
      <c r="G32" s="8">
        <f aca="true" t="shared" si="2" ref="G32:G39">SUM(H32:L32)</f>
        <v>2178.5</v>
      </c>
      <c r="H32" s="8">
        <v>2178.5</v>
      </c>
      <c r="I32" s="8"/>
      <c r="J32" s="21"/>
      <c r="K32" s="21"/>
      <c r="L32" s="21"/>
    </row>
    <row r="33" spans="1:12" ht="52.5" customHeight="1">
      <c r="A33" s="37"/>
      <c r="B33" s="31"/>
      <c r="C33" s="14" t="s">
        <v>111</v>
      </c>
      <c r="D33" s="10" t="s">
        <v>20</v>
      </c>
      <c r="E33" s="4" t="s">
        <v>50</v>
      </c>
      <c r="F33" s="11" t="s">
        <v>22</v>
      </c>
      <c r="G33" s="8">
        <f t="shared" si="2"/>
        <v>14774.100000000002</v>
      </c>
      <c r="H33" s="8">
        <v>2481.9</v>
      </c>
      <c r="I33" s="8">
        <v>2837.8</v>
      </c>
      <c r="J33" s="21">
        <v>3948.7</v>
      </c>
      <c r="K33" s="21">
        <v>3948.7</v>
      </c>
      <c r="L33" s="21">
        <v>1557</v>
      </c>
    </row>
    <row r="34" spans="1:12" ht="76.5" customHeight="1">
      <c r="A34" s="38"/>
      <c r="B34" s="36"/>
      <c r="C34" s="14" t="s">
        <v>112</v>
      </c>
      <c r="D34" s="10" t="s">
        <v>20</v>
      </c>
      <c r="E34" s="4" t="s">
        <v>113</v>
      </c>
      <c r="F34" s="11" t="s">
        <v>22</v>
      </c>
      <c r="G34" s="8">
        <f t="shared" si="2"/>
        <v>18317.6</v>
      </c>
      <c r="H34" s="8"/>
      <c r="I34" s="8">
        <f>4779.2-120</f>
        <v>4659.2</v>
      </c>
      <c r="J34" s="21">
        <v>4779.2</v>
      </c>
      <c r="K34" s="21">
        <v>4779.2</v>
      </c>
      <c r="L34" s="21">
        <v>4100</v>
      </c>
    </row>
    <row r="35" spans="1:12" ht="58.5" customHeight="1">
      <c r="A35" s="3" t="s">
        <v>89</v>
      </c>
      <c r="B35" s="29" t="s">
        <v>43</v>
      </c>
      <c r="C35" s="29"/>
      <c r="D35" s="10" t="s">
        <v>20</v>
      </c>
      <c r="E35" s="10" t="s">
        <v>50</v>
      </c>
      <c r="F35" s="11" t="s">
        <v>22</v>
      </c>
      <c r="G35" s="8">
        <f t="shared" si="2"/>
        <v>4313.8</v>
      </c>
      <c r="H35" s="8">
        <v>734.3</v>
      </c>
      <c r="I35" s="8">
        <f>930-10.5</f>
        <v>919.5</v>
      </c>
      <c r="J35" s="21">
        <v>930</v>
      </c>
      <c r="K35" s="21">
        <v>930</v>
      </c>
      <c r="L35" s="21">
        <v>800</v>
      </c>
    </row>
    <row r="36" spans="1:12" ht="54.75" customHeight="1">
      <c r="A36" s="3" t="s">
        <v>90</v>
      </c>
      <c r="B36" s="29" t="s">
        <v>44</v>
      </c>
      <c r="C36" s="29"/>
      <c r="D36" s="10" t="s">
        <v>20</v>
      </c>
      <c r="E36" s="4" t="s">
        <v>50</v>
      </c>
      <c r="F36" s="11" t="s">
        <v>22</v>
      </c>
      <c r="G36" s="8">
        <f t="shared" si="2"/>
        <v>2133.8</v>
      </c>
      <c r="H36" s="8">
        <v>394.3</v>
      </c>
      <c r="I36" s="8">
        <f>450-10.5</f>
        <v>439.5</v>
      </c>
      <c r="J36" s="21">
        <v>450</v>
      </c>
      <c r="K36" s="21">
        <v>450</v>
      </c>
      <c r="L36" s="21">
        <v>400</v>
      </c>
    </row>
    <row r="37" spans="1:12" ht="63" customHeight="1">
      <c r="A37" s="3" t="s">
        <v>91</v>
      </c>
      <c r="B37" s="29" t="s">
        <v>45</v>
      </c>
      <c r="C37" s="29"/>
      <c r="D37" s="10" t="s">
        <v>20</v>
      </c>
      <c r="E37" s="4" t="s">
        <v>50</v>
      </c>
      <c r="F37" s="11" t="s">
        <v>22</v>
      </c>
      <c r="G37" s="8">
        <f t="shared" si="2"/>
        <v>557.4</v>
      </c>
      <c r="H37" s="8">
        <v>97.4</v>
      </c>
      <c r="I37" s="8">
        <v>120</v>
      </c>
      <c r="J37" s="21">
        <v>120</v>
      </c>
      <c r="K37" s="21">
        <v>120</v>
      </c>
      <c r="L37" s="21">
        <v>100</v>
      </c>
    </row>
    <row r="38" spans="1:12" ht="56.25" customHeight="1">
      <c r="A38" s="3" t="s">
        <v>92</v>
      </c>
      <c r="B38" s="29" t="s">
        <v>46</v>
      </c>
      <c r="C38" s="29"/>
      <c r="D38" s="10" t="s">
        <v>20</v>
      </c>
      <c r="E38" s="4" t="s">
        <v>50</v>
      </c>
      <c r="F38" s="11" t="s">
        <v>22</v>
      </c>
      <c r="G38" s="8">
        <f t="shared" si="2"/>
        <v>122</v>
      </c>
      <c r="H38" s="8">
        <v>2</v>
      </c>
      <c r="I38" s="8">
        <v>30</v>
      </c>
      <c r="J38" s="21">
        <v>30</v>
      </c>
      <c r="K38" s="21">
        <v>30</v>
      </c>
      <c r="L38" s="21">
        <v>30</v>
      </c>
    </row>
    <row r="39" spans="1:12" ht="52.5" customHeight="1">
      <c r="A39" s="3" t="s">
        <v>93</v>
      </c>
      <c r="B39" s="29" t="s">
        <v>47</v>
      </c>
      <c r="C39" s="29"/>
      <c r="D39" s="10" t="s">
        <v>20</v>
      </c>
      <c r="E39" s="4" t="s">
        <v>50</v>
      </c>
      <c r="F39" s="11" t="s">
        <v>22</v>
      </c>
      <c r="G39" s="8">
        <f t="shared" si="2"/>
        <v>420</v>
      </c>
      <c r="H39" s="8">
        <v>80</v>
      </c>
      <c r="I39" s="8">
        <v>100</v>
      </c>
      <c r="J39" s="21">
        <v>80</v>
      </c>
      <c r="K39" s="21">
        <v>80</v>
      </c>
      <c r="L39" s="21">
        <v>80</v>
      </c>
    </row>
    <row r="40" spans="1:12" ht="54" customHeight="1">
      <c r="A40" s="3" t="s">
        <v>94</v>
      </c>
      <c r="B40" s="29" t="s">
        <v>48</v>
      </c>
      <c r="C40" s="29"/>
      <c r="D40" s="10" t="s">
        <v>20</v>
      </c>
      <c r="E40" s="4" t="s">
        <v>50</v>
      </c>
      <c r="F40" s="11" t="s">
        <v>70</v>
      </c>
      <c r="G40" s="8"/>
      <c r="H40" s="8"/>
      <c r="I40" s="8"/>
      <c r="J40" s="21"/>
      <c r="K40" s="21"/>
      <c r="L40" s="21"/>
    </row>
    <row r="41" spans="1:12" ht="30.75" customHeight="1">
      <c r="A41" s="6"/>
      <c r="B41" s="29" t="s">
        <v>49</v>
      </c>
      <c r="C41" s="29"/>
      <c r="D41" s="6"/>
      <c r="E41" s="6"/>
      <c r="F41" s="11" t="s">
        <v>22</v>
      </c>
      <c r="G41" s="9">
        <f aca="true" t="shared" si="3" ref="G41:L41">SUM(G32:G40)</f>
        <v>42817.200000000004</v>
      </c>
      <c r="H41" s="9">
        <f t="shared" si="3"/>
        <v>5968.4</v>
      </c>
      <c r="I41" s="9">
        <f t="shared" si="3"/>
        <v>9106</v>
      </c>
      <c r="J41" s="22">
        <f t="shared" si="3"/>
        <v>10337.9</v>
      </c>
      <c r="K41" s="22">
        <f t="shared" si="3"/>
        <v>10337.9</v>
      </c>
      <c r="L41" s="22">
        <f t="shared" si="3"/>
        <v>7067</v>
      </c>
    </row>
    <row r="42" spans="1:12" ht="29.25" customHeight="1">
      <c r="A42" s="30" t="s">
        <v>51</v>
      </c>
      <c r="B42" s="30"/>
      <c r="C42" s="30"/>
      <c r="D42" s="30"/>
      <c r="E42" s="30"/>
      <c r="F42" s="11" t="s">
        <v>22</v>
      </c>
      <c r="G42" s="8">
        <f aca="true" t="shared" si="4" ref="G42:L42">G30+G41</f>
        <v>464923.69999999995</v>
      </c>
      <c r="H42" s="8">
        <f t="shared" si="4"/>
        <v>96314.19999999998</v>
      </c>
      <c r="I42" s="8">
        <f t="shared" si="4"/>
        <v>96154.90000000001</v>
      </c>
      <c r="J42" s="21">
        <f t="shared" si="4"/>
        <v>87516</v>
      </c>
      <c r="K42" s="21">
        <f t="shared" si="4"/>
        <v>87516</v>
      </c>
      <c r="L42" s="21">
        <f t="shared" si="4"/>
        <v>97422.6</v>
      </c>
    </row>
    <row r="43" spans="1:12" ht="19.5" customHeight="1">
      <c r="A43" s="26" t="s">
        <v>52</v>
      </c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</row>
    <row r="44" spans="1:12" ht="33.75" customHeight="1">
      <c r="A44" s="26" t="s">
        <v>53</v>
      </c>
      <c r="B44" s="26"/>
      <c r="C44" s="26"/>
      <c r="D44" s="26"/>
      <c r="E44" s="26"/>
      <c r="F44" s="26"/>
      <c r="G44" s="28"/>
      <c r="H44" s="28"/>
      <c r="I44" s="28"/>
      <c r="J44" s="28"/>
      <c r="K44" s="28"/>
      <c r="L44" s="28"/>
    </row>
    <row r="45" spans="1:12" ht="78.75" customHeight="1">
      <c r="A45" s="3" t="s">
        <v>95</v>
      </c>
      <c r="B45" s="29" t="s">
        <v>54</v>
      </c>
      <c r="C45" s="29"/>
      <c r="D45" s="10" t="s">
        <v>20</v>
      </c>
      <c r="E45" s="10" t="s">
        <v>50</v>
      </c>
      <c r="F45" s="11" t="s">
        <v>22</v>
      </c>
      <c r="G45" s="7">
        <f>SUM(H45:L45)</f>
        <v>11415</v>
      </c>
      <c r="H45" s="7">
        <v>2283</v>
      </c>
      <c r="I45" s="7">
        <v>2283</v>
      </c>
      <c r="J45" s="19">
        <v>2283</v>
      </c>
      <c r="K45" s="19">
        <v>2283</v>
      </c>
      <c r="L45" s="19">
        <v>2283</v>
      </c>
    </row>
    <row r="46" spans="1:12" ht="54.75" customHeight="1">
      <c r="A46" s="3" t="s">
        <v>96</v>
      </c>
      <c r="B46" s="29" t="s">
        <v>55</v>
      </c>
      <c r="C46" s="29"/>
      <c r="D46" s="10" t="s">
        <v>20</v>
      </c>
      <c r="E46" s="4" t="s">
        <v>50</v>
      </c>
      <c r="F46" s="11" t="s">
        <v>22</v>
      </c>
      <c r="G46" s="7">
        <f>SUM(H46:L46)</f>
        <v>2160</v>
      </c>
      <c r="H46" s="7">
        <v>450</v>
      </c>
      <c r="I46" s="7">
        <f>450-90</f>
        <v>360</v>
      </c>
      <c r="J46" s="19">
        <v>450</v>
      </c>
      <c r="K46" s="19">
        <v>450</v>
      </c>
      <c r="L46" s="19">
        <v>450</v>
      </c>
    </row>
    <row r="47" spans="1:12" ht="120" customHeight="1">
      <c r="A47" s="3" t="s">
        <v>97</v>
      </c>
      <c r="B47" s="29" t="s">
        <v>56</v>
      </c>
      <c r="C47" s="29"/>
      <c r="D47" s="10" t="s">
        <v>20</v>
      </c>
      <c r="E47" s="4" t="s">
        <v>105</v>
      </c>
      <c r="F47" s="11" t="s">
        <v>22</v>
      </c>
      <c r="G47" s="7">
        <f>SUM(H47:L47)</f>
        <v>1600</v>
      </c>
      <c r="H47" s="7">
        <v>400</v>
      </c>
      <c r="I47" s="7">
        <v>300</v>
      </c>
      <c r="J47" s="19">
        <v>300</v>
      </c>
      <c r="K47" s="19">
        <v>300</v>
      </c>
      <c r="L47" s="19">
        <v>300</v>
      </c>
    </row>
    <row r="48" spans="1:12" ht="78" customHeight="1">
      <c r="A48" s="3" t="s">
        <v>98</v>
      </c>
      <c r="B48" s="29" t="s">
        <v>57</v>
      </c>
      <c r="C48" s="29"/>
      <c r="D48" s="10" t="s">
        <v>20</v>
      </c>
      <c r="E48" s="10" t="s">
        <v>114</v>
      </c>
      <c r="F48" s="11" t="s">
        <v>70</v>
      </c>
      <c r="G48" s="7"/>
      <c r="H48" s="7"/>
      <c r="I48" s="7"/>
      <c r="J48" s="19"/>
      <c r="K48" s="19"/>
      <c r="L48" s="19"/>
    </row>
    <row r="49" spans="1:12" ht="15">
      <c r="A49" s="3"/>
      <c r="B49" s="29" t="s">
        <v>58</v>
      </c>
      <c r="C49" s="29"/>
      <c r="D49" s="3"/>
      <c r="E49" s="3"/>
      <c r="F49" s="3"/>
      <c r="G49" s="13">
        <f aca="true" t="shared" si="5" ref="G49:L49">SUM(G45:G48)</f>
        <v>15175</v>
      </c>
      <c r="H49" s="13">
        <f t="shared" si="5"/>
        <v>3133</v>
      </c>
      <c r="I49" s="13">
        <f t="shared" si="5"/>
        <v>2943</v>
      </c>
      <c r="J49" s="23">
        <f t="shared" si="5"/>
        <v>3033</v>
      </c>
      <c r="K49" s="23">
        <f t="shared" si="5"/>
        <v>3033</v>
      </c>
      <c r="L49" s="23">
        <f t="shared" si="5"/>
        <v>3033</v>
      </c>
    </row>
    <row r="50" spans="1:12" ht="24.75" customHeight="1">
      <c r="A50" s="26" t="s">
        <v>59</v>
      </c>
      <c r="B50" s="26"/>
      <c r="C50" s="26"/>
      <c r="D50" s="26"/>
      <c r="E50" s="26"/>
      <c r="F50" s="26"/>
      <c r="G50" s="28"/>
      <c r="H50" s="28"/>
      <c r="I50" s="28"/>
      <c r="J50" s="28"/>
      <c r="K50" s="28"/>
      <c r="L50" s="28"/>
    </row>
    <row r="51" spans="1:12" ht="71.25" customHeight="1">
      <c r="A51" s="3" t="s">
        <v>99</v>
      </c>
      <c r="B51" s="29" t="s">
        <v>60</v>
      </c>
      <c r="C51" s="29"/>
      <c r="D51" s="10" t="s">
        <v>20</v>
      </c>
      <c r="E51" s="10" t="s">
        <v>50</v>
      </c>
      <c r="F51" s="11" t="s">
        <v>22</v>
      </c>
      <c r="G51" s="7">
        <f>SUM(H51:L51)</f>
        <v>1100</v>
      </c>
      <c r="H51" s="7">
        <v>150</v>
      </c>
      <c r="I51" s="7">
        <v>250</v>
      </c>
      <c r="J51" s="19">
        <v>250</v>
      </c>
      <c r="K51" s="19">
        <v>250</v>
      </c>
      <c r="L51" s="19">
        <v>200</v>
      </c>
    </row>
    <row r="52" spans="1:12" ht="67.5" customHeight="1">
      <c r="A52" s="3" t="s">
        <v>100</v>
      </c>
      <c r="B52" s="29" t="s">
        <v>61</v>
      </c>
      <c r="C52" s="29"/>
      <c r="D52" s="10" t="s">
        <v>20</v>
      </c>
      <c r="E52" s="4" t="s">
        <v>50</v>
      </c>
      <c r="F52" s="11" t="s">
        <v>70</v>
      </c>
      <c r="G52" s="7"/>
      <c r="H52" s="7"/>
      <c r="I52" s="7"/>
      <c r="J52" s="19"/>
      <c r="K52" s="19"/>
      <c r="L52" s="19"/>
    </row>
    <row r="53" spans="1:12" ht="57" customHeight="1">
      <c r="A53" s="3" t="s">
        <v>101</v>
      </c>
      <c r="B53" s="29" t="s">
        <v>62</v>
      </c>
      <c r="C53" s="29"/>
      <c r="D53" s="10" t="s">
        <v>20</v>
      </c>
      <c r="E53" s="4" t="s">
        <v>50</v>
      </c>
      <c r="F53" s="11" t="s">
        <v>22</v>
      </c>
      <c r="G53" s="7">
        <f>SUM(H53:L53)</f>
        <v>50</v>
      </c>
      <c r="H53" s="7"/>
      <c r="I53" s="7"/>
      <c r="J53" s="19"/>
      <c r="K53" s="19"/>
      <c r="L53" s="19">
        <v>50</v>
      </c>
    </row>
    <row r="54" spans="1:12" ht="81.75" customHeight="1">
      <c r="A54" s="3" t="s">
        <v>102</v>
      </c>
      <c r="B54" s="29" t="s">
        <v>63</v>
      </c>
      <c r="C54" s="29"/>
      <c r="D54" s="10" t="s">
        <v>115</v>
      </c>
      <c r="E54" s="10" t="s">
        <v>115</v>
      </c>
      <c r="F54" s="11" t="s">
        <v>70</v>
      </c>
      <c r="G54" s="7"/>
      <c r="H54" s="7"/>
      <c r="I54" s="7"/>
      <c r="J54" s="19"/>
      <c r="K54" s="19"/>
      <c r="L54" s="19"/>
    </row>
    <row r="55" spans="1:12" ht="30" customHeight="1">
      <c r="A55" s="3"/>
      <c r="B55" s="29" t="s">
        <v>64</v>
      </c>
      <c r="C55" s="29"/>
      <c r="D55" s="3"/>
      <c r="E55" s="3"/>
      <c r="F55" s="11" t="s">
        <v>22</v>
      </c>
      <c r="G55" s="7">
        <f aca="true" t="shared" si="6" ref="G55:L55">SUM(G51:G54)</f>
        <v>1150</v>
      </c>
      <c r="H55" s="7">
        <f t="shared" si="6"/>
        <v>150</v>
      </c>
      <c r="I55" s="7">
        <f t="shared" si="6"/>
        <v>250</v>
      </c>
      <c r="J55" s="19">
        <f t="shared" si="6"/>
        <v>250</v>
      </c>
      <c r="K55" s="19">
        <f t="shared" si="6"/>
        <v>250</v>
      </c>
      <c r="L55" s="19">
        <f t="shared" si="6"/>
        <v>250</v>
      </c>
    </row>
    <row r="56" spans="1:12" ht="30.75" customHeight="1">
      <c r="A56" s="30" t="s">
        <v>51</v>
      </c>
      <c r="B56" s="30"/>
      <c r="C56" s="30"/>
      <c r="D56" s="30"/>
      <c r="E56" s="30"/>
      <c r="F56" s="11" t="s">
        <v>22</v>
      </c>
      <c r="G56" s="7">
        <f aca="true" t="shared" si="7" ref="G56:L56">G55+G49</f>
        <v>16325</v>
      </c>
      <c r="H56" s="7">
        <f t="shared" si="7"/>
        <v>3283</v>
      </c>
      <c r="I56" s="7">
        <f t="shared" si="7"/>
        <v>3193</v>
      </c>
      <c r="J56" s="19">
        <f t="shared" si="7"/>
        <v>3283</v>
      </c>
      <c r="K56" s="19">
        <f t="shared" si="7"/>
        <v>3283</v>
      </c>
      <c r="L56" s="19">
        <f t="shared" si="7"/>
        <v>3283</v>
      </c>
    </row>
    <row r="57" spans="1:12" ht="15">
      <c r="A57" s="26" t="s">
        <v>65</v>
      </c>
      <c r="B57" s="26"/>
      <c r="C57" s="26"/>
      <c r="D57" s="26"/>
      <c r="E57" s="26"/>
      <c r="F57" s="26"/>
      <c r="G57" s="27"/>
      <c r="H57" s="27"/>
      <c r="I57" s="27"/>
      <c r="J57" s="27"/>
      <c r="K57" s="27"/>
      <c r="L57" s="27"/>
    </row>
    <row r="58" spans="1:12" ht="26.25" customHeight="1">
      <c r="A58" s="26" t="s">
        <v>66</v>
      </c>
      <c r="B58" s="26"/>
      <c r="C58" s="26"/>
      <c r="D58" s="26"/>
      <c r="E58" s="26"/>
      <c r="F58" s="26"/>
      <c r="G58" s="28"/>
      <c r="H58" s="28"/>
      <c r="I58" s="28"/>
      <c r="J58" s="28"/>
      <c r="K58" s="28"/>
      <c r="L58" s="28"/>
    </row>
    <row r="59" spans="1:12" ht="55.5" customHeight="1">
      <c r="A59" s="3" t="s">
        <v>103</v>
      </c>
      <c r="B59" s="29" t="s">
        <v>67</v>
      </c>
      <c r="C59" s="29"/>
      <c r="D59" s="10" t="s">
        <v>20</v>
      </c>
      <c r="E59" s="4" t="s">
        <v>50</v>
      </c>
      <c r="F59" s="11" t="s">
        <v>22</v>
      </c>
      <c r="G59" s="7">
        <f>SUM(H59:L59)</f>
        <v>102265.5</v>
      </c>
      <c r="H59" s="7">
        <v>21090</v>
      </c>
      <c r="I59" s="7">
        <f>21252.9-64-5-262+5</f>
        <v>20926.9</v>
      </c>
      <c r="J59" s="19">
        <v>21059</v>
      </c>
      <c r="K59" s="19">
        <v>21050.6</v>
      </c>
      <c r="L59" s="19">
        <v>18139</v>
      </c>
    </row>
    <row r="60" spans="1:12" ht="26.25">
      <c r="A60" s="3"/>
      <c r="B60" s="29" t="s">
        <v>68</v>
      </c>
      <c r="C60" s="29"/>
      <c r="D60" s="3"/>
      <c r="E60" s="3"/>
      <c r="F60" s="11" t="s">
        <v>22</v>
      </c>
      <c r="G60" s="7">
        <f aca="true" t="shared" si="8" ref="G60:L60">SUM(G59)</f>
        <v>102265.5</v>
      </c>
      <c r="H60" s="7">
        <f t="shared" si="8"/>
        <v>21090</v>
      </c>
      <c r="I60" s="7">
        <f t="shared" si="8"/>
        <v>20926.9</v>
      </c>
      <c r="J60" s="19">
        <f t="shared" si="8"/>
        <v>21059</v>
      </c>
      <c r="K60" s="19">
        <f t="shared" si="8"/>
        <v>21050.6</v>
      </c>
      <c r="L60" s="19">
        <f t="shared" si="8"/>
        <v>18139</v>
      </c>
    </row>
    <row r="61" spans="1:12" ht="26.25">
      <c r="A61" s="3"/>
      <c r="B61" s="30" t="s">
        <v>51</v>
      </c>
      <c r="C61" s="30"/>
      <c r="D61" s="30"/>
      <c r="E61" s="30"/>
      <c r="F61" s="11" t="s">
        <v>22</v>
      </c>
      <c r="G61" s="7">
        <f aca="true" t="shared" si="9" ref="G61:L61">G60</f>
        <v>102265.5</v>
      </c>
      <c r="H61" s="7">
        <f t="shared" si="9"/>
        <v>21090</v>
      </c>
      <c r="I61" s="7">
        <f t="shared" si="9"/>
        <v>20926.9</v>
      </c>
      <c r="J61" s="19">
        <f t="shared" si="9"/>
        <v>21059</v>
      </c>
      <c r="K61" s="19">
        <f t="shared" si="9"/>
        <v>21050.6</v>
      </c>
      <c r="L61" s="19">
        <f t="shared" si="9"/>
        <v>18139</v>
      </c>
    </row>
    <row r="62" spans="1:12" ht="15">
      <c r="A62" s="3"/>
      <c r="B62" s="30" t="s">
        <v>69</v>
      </c>
      <c r="C62" s="30"/>
      <c r="D62" s="30"/>
      <c r="E62" s="30"/>
      <c r="F62" s="18"/>
      <c r="G62" s="7">
        <f aca="true" t="shared" si="10" ref="G62:L62">G61+G56+G42</f>
        <v>583514.2</v>
      </c>
      <c r="H62" s="7">
        <f t="shared" si="10"/>
        <v>120687.19999999998</v>
      </c>
      <c r="I62" s="7">
        <f t="shared" si="10"/>
        <v>120274.80000000002</v>
      </c>
      <c r="J62" s="19">
        <f t="shared" si="10"/>
        <v>111858</v>
      </c>
      <c r="K62" s="19">
        <f t="shared" si="10"/>
        <v>111849.6</v>
      </c>
      <c r="L62" s="19">
        <f t="shared" si="10"/>
        <v>118844.6</v>
      </c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15" t="s">
        <v>108</v>
      </c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</sheetData>
  <sheetProtection/>
  <mergeCells count="65">
    <mergeCell ref="B15:C15"/>
    <mergeCell ref="B11:B12"/>
    <mergeCell ref="B23:C23"/>
    <mergeCell ref="B24:C24"/>
    <mergeCell ref="B21:C21"/>
    <mergeCell ref="B18:C18"/>
    <mergeCell ref="B20:C20"/>
    <mergeCell ref="B19:C19"/>
    <mergeCell ref="B22:C22"/>
    <mergeCell ref="B17:C17"/>
    <mergeCell ref="G4:L4"/>
    <mergeCell ref="H5:L5"/>
    <mergeCell ref="E4:E6"/>
    <mergeCell ref="D4:D6"/>
    <mergeCell ref="G5:G6"/>
    <mergeCell ref="B4:C6"/>
    <mergeCell ref="F4:F6"/>
    <mergeCell ref="B13:C13"/>
    <mergeCell ref="B14:C14"/>
    <mergeCell ref="B16:C16"/>
    <mergeCell ref="B40:C40"/>
    <mergeCell ref="B30:C30"/>
    <mergeCell ref="H1:K1"/>
    <mergeCell ref="A8:L8"/>
    <mergeCell ref="A9:L9"/>
    <mergeCell ref="A10:L10"/>
    <mergeCell ref="A4:A6"/>
    <mergeCell ref="B7:C7"/>
    <mergeCell ref="D2:G2"/>
    <mergeCell ref="B32:B34"/>
    <mergeCell ref="A32:A34"/>
    <mergeCell ref="B46:C46"/>
    <mergeCell ref="A42:E42"/>
    <mergeCell ref="B35:C35"/>
    <mergeCell ref="B36:C36"/>
    <mergeCell ref="B37:C37"/>
    <mergeCell ref="B38:C38"/>
    <mergeCell ref="B41:C41"/>
    <mergeCell ref="B39:C39"/>
    <mergeCell ref="B27:C27"/>
    <mergeCell ref="B28:C28"/>
    <mergeCell ref="B29:C29"/>
    <mergeCell ref="B25:C25"/>
    <mergeCell ref="B26:C26"/>
    <mergeCell ref="A31:L31"/>
    <mergeCell ref="B61:E61"/>
    <mergeCell ref="B62:E62"/>
    <mergeCell ref="B47:C47"/>
    <mergeCell ref="B48:C48"/>
    <mergeCell ref="B49:C49"/>
    <mergeCell ref="B60:C60"/>
    <mergeCell ref="B53:C53"/>
    <mergeCell ref="B54:C54"/>
    <mergeCell ref="B55:C55"/>
    <mergeCell ref="A56:E56"/>
    <mergeCell ref="A11:A12"/>
    <mergeCell ref="A57:L57"/>
    <mergeCell ref="A58:L58"/>
    <mergeCell ref="B59:C59"/>
    <mergeCell ref="B51:C51"/>
    <mergeCell ref="B52:C52"/>
    <mergeCell ref="A50:L50"/>
    <mergeCell ref="A43:L43"/>
    <mergeCell ref="A44:L44"/>
    <mergeCell ref="B45:C45"/>
  </mergeCells>
  <printOptions/>
  <pageMargins left="0.62" right="0.32" top="0.42" bottom="0.3" header="0.31" footer="0.17"/>
  <pageSetup fitToHeight="13" horizontalDpi="600" verticalDpi="600" orientation="landscape" paperSize="9" scale="95" r:id="rId1"/>
  <rowBreaks count="2" manualBreakCount="2">
    <brk id="31" max="11" man="1"/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SheetLayoutView="100" zoomScalePageLayoutView="0" workbookViewId="0" topLeftCell="A13">
      <selection activeCell="J11" sqref="J11"/>
    </sheetView>
  </sheetViews>
  <sheetFormatPr defaultColWidth="9.00390625" defaultRowHeight="12.75"/>
  <cols>
    <col min="1" max="1" width="5.125" style="1" customWidth="1"/>
    <col min="2" max="2" width="16.375" style="1" customWidth="1"/>
    <col min="3" max="3" width="19.875" style="1" customWidth="1"/>
    <col min="4" max="4" width="17.50390625" style="1" customWidth="1"/>
    <col min="5" max="5" width="16.375" style="1" customWidth="1"/>
    <col min="6" max="6" width="9.625" style="1" customWidth="1"/>
    <col min="7" max="7" width="10.50390625" style="1" customWidth="1"/>
    <col min="8" max="8" width="9.625" style="1" customWidth="1"/>
    <col min="9" max="9" width="9.50390625" style="1" customWidth="1"/>
    <col min="10" max="10" width="10.00390625" style="1" customWidth="1"/>
    <col min="11" max="11" width="9.50390625" style="1" customWidth="1"/>
    <col min="12" max="12" width="9.625" style="1" customWidth="1"/>
    <col min="13" max="16384" width="8.875" style="1" customWidth="1"/>
  </cols>
  <sheetData>
    <row r="1" spans="1:12" ht="49.5" customHeight="1">
      <c r="A1" s="2"/>
      <c r="B1" s="2"/>
      <c r="C1" s="2"/>
      <c r="D1" s="2"/>
      <c r="E1" s="2"/>
      <c r="F1" s="2"/>
      <c r="G1" s="2"/>
      <c r="H1" s="40" t="s">
        <v>12</v>
      </c>
      <c r="I1" s="40"/>
      <c r="J1" s="40"/>
      <c r="K1" s="40"/>
      <c r="L1" s="2"/>
    </row>
    <row r="2" spans="1:12" ht="20.25" customHeight="1">
      <c r="A2" s="2"/>
      <c r="B2" s="2"/>
      <c r="C2" s="2"/>
      <c r="D2" s="33" t="s">
        <v>109</v>
      </c>
      <c r="E2" s="34"/>
      <c r="F2" s="34"/>
      <c r="G2" s="34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3" customHeight="1">
      <c r="A4" s="32" t="s">
        <v>1</v>
      </c>
      <c r="B4" s="32" t="s">
        <v>0</v>
      </c>
      <c r="C4" s="32"/>
      <c r="D4" s="32" t="s">
        <v>2</v>
      </c>
      <c r="E4" s="32" t="s">
        <v>3</v>
      </c>
      <c r="F4" s="32" t="s">
        <v>4</v>
      </c>
      <c r="G4" s="32" t="s">
        <v>13</v>
      </c>
      <c r="H4" s="32"/>
      <c r="I4" s="32"/>
      <c r="J4" s="32"/>
      <c r="K4" s="32"/>
      <c r="L4" s="32"/>
    </row>
    <row r="5" spans="1:12" ht="15">
      <c r="A5" s="32"/>
      <c r="B5" s="32"/>
      <c r="C5" s="32"/>
      <c r="D5" s="32"/>
      <c r="E5" s="32"/>
      <c r="F5" s="32"/>
      <c r="G5" s="32" t="s">
        <v>5</v>
      </c>
      <c r="H5" s="32" t="s">
        <v>6</v>
      </c>
      <c r="I5" s="32"/>
      <c r="J5" s="32"/>
      <c r="K5" s="32"/>
      <c r="L5" s="32"/>
    </row>
    <row r="6" spans="1:12" ht="15">
      <c r="A6" s="32"/>
      <c r="B6" s="32"/>
      <c r="C6" s="32"/>
      <c r="D6" s="32"/>
      <c r="E6" s="32"/>
      <c r="F6" s="32"/>
      <c r="G6" s="32"/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</row>
    <row r="7" spans="1:12" ht="10.5" customHeight="1">
      <c r="A7" s="4">
        <v>1</v>
      </c>
      <c r="B7" s="32">
        <v>2</v>
      </c>
      <c r="C7" s="32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1:12" ht="32.25" customHeight="1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">
      <c r="A10" s="26" t="s">
        <v>15</v>
      </c>
      <c r="B10" s="26"/>
      <c r="C10" s="26"/>
      <c r="D10" s="26"/>
      <c r="E10" s="26"/>
      <c r="F10" s="26"/>
      <c r="G10" s="28"/>
      <c r="H10" s="28"/>
      <c r="I10" s="28"/>
      <c r="J10" s="28"/>
      <c r="K10" s="28"/>
      <c r="L10" s="28"/>
    </row>
    <row r="11" spans="1:12" ht="156" customHeight="1">
      <c r="A11" s="24" t="s">
        <v>71</v>
      </c>
      <c r="B11" s="35" t="s">
        <v>17</v>
      </c>
      <c r="C11" s="6" t="s">
        <v>18</v>
      </c>
      <c r="D11" s="10" t="s">
        <v>20</v>
      </c>
      <c r="E11" s="4" t="s">
        <v>106</v>
      </c>
      <c r="F11" s="11" t="s">
        <v>22</v>
      </c>
      <c r="G11" s="7">
        <f>SUM(H11:L11)</f>
        <v>12011</v>
      </c>
      <c r="H11" s="7">
        <v>2011</v>
      </c>
      <c r="I11" s="7">
        <v>2500</v>
      </c>
      <c r="J11" s="7">
        <v>2500</v>
      </c>
      <c r="K11" s="7">
        <v>2500</v>
      </c>
      <c r="L11" s="7">
        <v>2500</v>
      </c>
    </row>
    <row r="12" spans="1:12" ht="132.75" customHeight="1">
      <c r="A12" s="25"/>
      <c r="B12" s="36"/>
      <c r="C12" s="6" t="s">
        <v>19</v>
      </c>
      <c r="D12" s="10" t="s">
        <v>21</v>
      </c>
      <c r="E12" s="4" t="s">
        <v>107</v>
      </c>
      <c r="F12" s="11" t="s">
        <v>22</v>
      </c>
      <c r="G12" s="7">
        <f aca="true" t="shared" si="0" ref="G12:G29">SUM(H12:L12)</f>
        <v>50000</v>
      </c>
      <c r="H12" s="7">
        <v>10000</v>
      </c>
      <c r="I12" s="7">
        <v>10000</v>
      </c>
      <c r="J12" s="7">
        <v>10000</v>
      </c>
      <c r="K12" s="7">
        <v>10000</v>
      </c>
      <c r="L12" s="7">
        <v>10000</v>
      </c>
    </row>
    <row r="13" spans="1:12" ht="52.5">
      <c r="A13" s="3" t="s">
        <v>72</v>
      </c>
      <c r="B13" s="29" t="s">
        <v>23</v>
      </c>
      <c r="C13" s="29"/>
      <c r="D13" s="10" t="s">
        <v>20</v>
      </c>
      <c r="E13" s="4" t="s">
        <v>50</v>
      </c>
      <c r="F13" s="11" t="s">
        <v>22</v>
      </c>
      <c r="G13" s="7">
        <f t="shared" si="0"/>
        <v>10941.2</v>
      </c>
      <c r="H13" s="7">
        <v>2124.8</v>
      </c>
      <c r="I13" s="7">
        <v>2204.1</v>
      </c>
      <c r="J13" s="7">
        <v>2204.1</v>
      </c>
      <c r="K13" s="7">
        <v>2204.1</v>
      </c>
      <c r="L13" s="7">
        <v>2204.1</v>
      </c>
    </row>
    <row r="14" spans="1:12" ht="54.75" customHeight="1">
      <c r="A14" s="3" t="s">
        <v>73</v>
      </c>
      <c r="B14" s="29" t="s">
        <v>24</v>
      </c>
      <c r="C14" s="29"/>
      <c r="D14" s="10" t="s">
        <v>20</v>
      </c>
      <c r="E14" s="4" t="s">
        <v>50</v>
      </c>
      <c r="F14" s="11" t="s">
        <v>22</v>
      </c>
      <c r="G14" s="7">
        <f t="shared" si="0"/>
        <v>60996.8</v>
      </c>
      <c r="H14" s="7">
        <v>12196.8</v>
      </c>
      <c r="I14" s="7">
        <v>12200</v>
      </c>
      <c r="J14" s="7">
        <v>12200</v>
      </c>
      <c r="K14" s="7">
        <v>12200</v>
      </c>
      <c r="L14" s="7">
        <v>12200</v>
      </c>
    </row>
    <row r="15" spans="1:12" ht="52.5">
      <c r="A15" s="3" t="s">
        <v>74</v>
      </c>
      <c r="B15" s="29" t="s">
        <v>25</v>
      </c>
      <c r="C15" s="29"/>
      <c r="D15" s="10" t="s">
        <v>20</v>
      </c>
      <c r="E15" s="4" t="s">
        <v>50</v>
      </c>
      <c r="F15" s="11" t="s">
        <v>22</v>
      </c>
      <c r="G15" s="7">
        <f t="shared" si="0"/>
        <v>109520</v>
      </c>
      <c r="H15" s="7">
        <v>23520</v>
      </c>
      <c r="I15" s="7">
        <v>21500</v>
      </c>
      <c r="J15" s="7">
        <v>21500</v>
      </c>
      <c r="K15" s="7">
        <v>21500</v>
      </c>
      <c r="L15" s="7">
        <v>21500</v>
      </c>
    </row>
    <row r="16" spans="1:12" ht="52.5">
      <c r="A16" s="3" t="s">
        <v>75</v>
      </c>
      <c r="B16" s="29" t="s">
        <v>26</v>
      </c>
      <c r="C16" s="29"/>
      <c r="D16" s="10" t="s">
        <v>20</v>
      </c>
      <c r="E16" s="4" t="s">
        <v>50</v>
      </c>
      <c r="F16" s="11" t="s">
        <v>22</v>
      </c>
      <c r="G16" s="7">
        <f t="shared" si="0"/>
        <v>108150</v>
      </c>
      <c r="H16" s="7">
        <v>23230</v>
      </c>
      <c r="I16" s="7">
        <v>21230</v>
      </c>
      <c r="J16" s="7">
        <v>21230</v>
      </c>
      <c r="K16" s="7">
        <v>21230</v>
      </c>
      <c r="L16" s="7">
        <v>21230</v>
      </c>
    </row>
    <row r="17" spans="1:12" ht="55.5" customHeight="1">
      <c r="A17" s="3" t="s">
        <v>76</v>
      </c>
      <c r="B17" s="29" t="s">
        <v>27</v>
      </c>
      <c r="C17" s="29"/>
      <c r="D17" s="10" t="s">
        <v>20</v>
      </c>
      <c r="E17" s="4" t="s">
        <v>50</v>
      </c>
      <c r="F17" s="11" t="s">
        <v>22</v>
      </c>
      <c r="G17" s="7">
        <f t="shared" si="0"/>
        <v>14000</v>
      </c>
      <c r="H17" s="7">
        <v>2000</v>
      </c>
      <c r="I17" s="7">
        <v>3000</v>
      </c>
      <c r="J17" s="7">
        <v>3000</v>
      </c>
      <c r="K17" s="7">
        <v>3000</v>
      </c>
      <c r="L17" s="7">
        <v>3000</v>
      </c>
    </row>
    <row r="18" spans="1:12" ht="66.75" customHeight="1">
      <c r="A18" s="3" t="s">
        <v>77</v>
      </c>
      <c r="B18" s="29" t="s">
        <v>28</v>
      </c>
      <c r="C18" s="29"/>
      <c r="D18" s="10" t="s">
        <v>20</v>
      </c>
      <c r="E18" s="10" t="s">
        <v>50</v>
      </c>
      <c r="F18" s="11" t="s">
        <v>22</v>
      </c>
      <c r="G18" s="7">
        <f t="shared" si="0"/>
        <v>16951.4</v>
      </c>
      <c r="H18" s="7">
        <v>3124.4</v>
      </c>
      <c r="I18" s="7">
        <v>2913.5</v>
      </c>
      <c r="J18" s="7">
        <v>2913.5</v>
      </c>
      <c r="K18" s="7">
        <v>4000</v>
      </c>
      <c r="L18" s="7">
        <v>4000</v>
      </c>
    </row>
    <row r="19" spans="1:12" ht="54.75" customHeight="1">
      <c r="A19" s="3" t="s">
        <v>78</v>
      </c>
      <c r="B19" s="29" t="s">
        <v>29</v>
      </c>
      <c r="C19" s="29"/>
      <c r="D19" s="10" t="s">
        <v>20</v>
      </c>
      <c r="E19" s="4" t="s">
        <v>50</v>
      </c>
      <c r="F19" s="11" t="s">
        <v>22</v>
      </c>
      <c r="G19" s="7">
        <f t="shared" si="0"/>
        <v>2795</v>
      </c>
      <c r="H19" s="7">
        <v>475</v>
      </c>
      <c r="I19" s="7">
        <v>580</v>
      </c>
      <c r="J19" s="7">
        <v>580</v>
      </c>
      <c r="K19" s="7">
        <v>580</v>
      </c>
      <c r="L19" s="7">
        <v>580</v>
      </c>
    </row>
    <row r="20" spans="1:12" ht="120" customHeight="1">
      <c r="A20" s="3" t="s">
        <v>79</v>
      </c>
      <c r="B20" s="29" t="s">
        <v>30</v>
      </c>
      <c r="C20" s="29"/>
      <c r="D20" s="10" t="s">
        <v>20</v>
      </c>
      <c r="E20" s="10" t="s">
        <v>50</v>
      </c>
      <c r="F20" s="11" t="s">
        <v>22</v>
      </c>
      <c r="G20" s="7">
        <f t="shared" si="0"/>
        <v>4018.7</v>
      </c>
      <c r="H20" s="7">
        <v>1218.7</v>
      </c>
      <c r="I20" s="7">
        <v>700</v>
      </c>
      <c r="J20" s="7">
        <v>700</v>
      </c>
      <c r="K20" s="7">
        <v>700</v>
      </c>
      <c r="L20" s="7">
        <v>700</v>
      </c>
    </row>
    <row r="21" spans="1:12" ht="54.75" customHeight="1">
      <c r="A21" s="3" t="s">
        <v>80</v>
      </c>
      <c r="B21" s="29" t="s">
        <v>31</v>
      </c>
      <c r="C21" s="29"/>
      <c r="D21" s="10" t="s">
        <v>20</v>
      </c>
      <c r="E21" s="4" t="s">
        <v>50</v>
      </c>
      <c r="F21" s="11" t="s">
        <v>22</v>
      </c>
      <c r="G21" s="7">
        <f t="shared" si="0"/>
        <v>1096</v>
      </c>
      <c r="H21" s="7">
        <v>134</v>
      </c>
      <c r="I21" s="7">
        <v>240.5</v>
      </c>
      <c r="J21" s="7">
        <v>240.5</v>
      </c>
      <c r="K21" s="7">
        <v>240.5</v>
      </c>
      <c r="L21" s="7">
        <v>240.5</v>
      </c>
    </row>
    <row r="22" spans="1:12" ht="72" customHeight="1">
      <c r="A22" s="3" t="s">
        <v>81</v>
      </c>
      <c r="B22" s="29" t="s">
        <v>32</v>
      </c>
      <c r="C22" s="29"/>
      <c r="D22" s="10" t="s">
        <v>20</v>
      </c>
      <c r="E22" s="10" t="s">
        <v>50</v>
      </c>
      <c r="F22" s="11" t="s">
        <v>22</v>
      </c>
      <c r="G22" s="7">
        <f t="shared" si="0"/>
        <v>2498</v>
      </c>
      <c r="H22" s="7">
        <v>498</v>
      </c>
      <c r="I22" s="7">
        <v>500</v>
      </c>
      <c r="J22" s="7">
        <v>500</v>
      </c>
      <c r="K22" s="7">
        <v>500</v>
      </c>
      <c r="L22" s="7">
        <v>500</v>
      </c>
    </row>
    <row r="23" spans="1:12" ht="96" customHeight="1">
      <c r="A23" s="17" t="s">
        <v>104</v>
      </c>
      <c r="B23" s="29" t="s">
        <v>33</v>
      </c>
      <c r="C23" s="29"/>
      <c r="D23" s="10" t="s">
        <v>20</v>
      </c>
      <c r="E23" s="10" t="s">
        <v>50</v>
      </c>
      <c r="F23" s="11" t="s">
        <v>22</v>
      </c>
      <c r="G23" s="7">
        <f t="shared" si="0"/>
        <v>250</v>
      </c>
      <c r="H23" s="7">
        <v>50</v>
      </c>
      <c r="I23" s="7">
        <v>50</v>
      </c>
      <c r="J23" s="7">
        <v>50</v>
      </c>
      <c r="K23" s="7">
        <v>50</v>
      </c>
      <c r="L23" s="7">
        <v>50</v>
      </c>
    </row>
    <row r="24" spans="1:12" ht="52.5">
      <c r="A24" s="3" t="s">
        <v>82</v>
      </c>
      <c r="B24" s="29" t="s">
        <v>34</v>
      </c>
      <c r="C24" s="29"/>
      <c r="D24" s="10" t="s">
        <v>20</v>
      </c>
      <c r="E24" s="4" t="s">
        <v>50</v>
      </c>
      <c r="F24" s="11" t="s">
        <v>22</v>
      </c>
      <c r="G24" s="7">
        <f t="shared" si="0"/>
        <v>780</v>
      </c>
      <c r="H24" s="7">
        <v>156</v>
      </c>
      <c r="I24" s="7">
        <v>156</v>
      </c>
      <c r="J24" s="7">
        <v>156</v>
      </c>
      <c r="K24" s="7">
        <v>156</v>
      </c>
      <c r="L24" s="7">
        <v>156</v>
      </c>
    </row>
    <row r="25" spans="1:12" ht="52.5">
      <c r="A25" s="3" t="s">
        <v>83</v>
      </c>
      <c r="B25" s="29" t="s">
        <v>35</v>
      </c>
      <c r="C25" s="29"/>
      <c r="D25" s="10" t="s">
        <v>20</v>
      </c>
      <c r="E25" s="4" t="s">
        <v>50</v>
      </c>
      <c r="F25" s="11" t="s">
        <v>22</v>
      </c>
      <c r="G25" s="7">
        <f t="shared" si="0"/>
        <v>250</v>
      </c>
      <c r="H25" s="7">
        <v>50</v>
      </c>
      <c r="I25" s="7">
        <v>50</v>
      </c>
      <c r="J25" s="7">
        <v>50</v>
      </c>
      <c r="K25" s="7">
        <v>50</v>
      </c>
      <c r="L25" s="7">
        <v>50</v>
      </c>
    </row>
    <row r="26" spans="1:12" ht="54.75" customHeight="1">
      <c r="A26" s="3" t="s">
        <v>84</v>
      </c>
      <c r="B26" s="29" t="s">
        <v>36</v>
      </c>
      <c r="C26" s="29"/>
      <c r="D26" s="10" t="s">
        <v>20</v>
      </c>
      <c r="E26" s="4" t="s">
        <v>50</v>
      </c>
      <c r="F26" s="11" t="s">
        <v>22</v>
      </c>
      <c r="G26" s="7">
        <f t="shared" si="0"/>
        <v>2214.2</v>
      </c>
      <c r="H26" s="7">
        <v>174.2</v>
      </c>
      <c r="I26" s="7">
        <v>510</v>
      </c>
      <c r="J26" s="7">
        <v>510</v>
      </c>
      <c r="K26" s="7">
        <v>510</v>
      </c>
      <c r="L26" s="7">
        <v>510</v>
      </c>
    </row>
    <row r="27" spans="1:12" ht="52.5">
      <c r="A27" s="3" t="s">
        <v>85</v>
      </c>
      <c r="B27" s="29" t="s">
        <v>37</v>
      </c>
      <c r="C27" s="29"/>
      <c r="D27" s="10" t="s">
        <v>20</v>
      </c>
      <c r="E27" s="4" t="s">
        <v>50</v>
      </c>
      <c r="F27" s="11" t="s">
        <v>22</v>
      </c>
      <c r="G27" s="7">
        <f t="shared" si="0"/>
        <v>5369.6</v>
      </c>
      <c r="H27" s="7">
        <v>917.6</v>
      </c>
      <c r="I27" s="7">
        <v>1113</v>
      </c>
      <c r="J27" s="7">
        <v>1113</v>
      </c>
      <c r="K27" s="7">
        <v>1113</v>
      </c>
      <c r="L27" s="7">
        <v>1113</v>
      </c>
    </row>
    <row r="28" spans="1:12" ht="70.5" customHeight="1">
      <c r="A28" s="3" t="s">
        <v>86</v>
      </c>
      <c r="B28" s="29" t="s">
        <v>38</v>
      </c>
      <c r="C28" s="29"/>
      <c r="D28" s="10" t="s">
        <v>20</v>
      </c>
      <c r="E28" s="4" t="s">
        <v>50</v>
      </c>
      <c r="F28" s="11" t="s">
        <v>22</v>
      </c>
      <c r="G28" s="7">
        <f t="shared" si="0"/>
        <v>35960</v>
      </c>
      <c r="H28" s="7">
        <v>7000</v>
      </c>
      <c r="I28" s="7">
        <v>7820</v>
      </c>
      <c r="J28" s="7">
        <v>7820</v>
      </c>
      <c r="K28" s="7">
        <v>6660</v>
      </c>
      <c r="L28" s="7">
        <v>6660</v>
      </c>
    </row>
    <row r="29" spans="1:12" ht="67.5" customHeight="1">
      <c r="A29" s="3" t="s">
        <v>87</v>
      </c>
      <c r="B29" s="29" t="s">
        <v>39</v>
      </c>
      <c r="C29" s="29"/>
      <c r="D29" s="10" t="s">
        <v>20</v>
      </c>
      <c r="E29" s="10" t="s">
        <v>50</v>
      </c>
      <c r="F29" s="11" t="s">
        <v>22</v>
      </c>
      <c r="G29" s="7">
        <f t="shared" si="0"/>
        <v>10125</v>
      </c>
      <c r="H29" s="7">
        <v>1437</v>
      </c>
      <c r="I29" s="7">
        <v>1182</v>
      </c>
      <c r="J29" s="7">
        <v>1182</v>
      </c>
      <c r="K29" s="7">
        <v>3162</v>
      </c>
      <c r="L29" s="7">
        <v>3162</v>
      </c>
    </row>
    <row r="30" spans="1:12" ht="15" customHeight="1">
      <c r="A30" s="6"/>
      <c r="B30" s="39" t="s">
        <v>40</v>
      </c>
      <c r="C30" s="39"/>
      <c r="D30" s="6"/>
      <c r="E30" s="6"/>
      <c r="F30" s="12"/>
      <c r="G30" s="16">
        <f aca="true" t="shared" si="1" ref="G30:L30">SUM(G11:G29)</f>
        <v>447926.9</v>
      </c>
      <c r="H30" s="16">
        <f t="shared" si="1"/>
        <v>90317.5</v>
      </c>
      <c r="I30" s="16">
        <f t="shared" si="1"/>
        <v>88449.1</v>
      </c>
      <c r="J30" s="16">
        <f t="shared" si="1"/>
        <v>88449.1</v>
      </c>
      <c r="K30" s="16">
        <f t="shared" si="1"/>
        <v>90355.6</v>
      </c>
      <c r="L30" s="16">
        <f t="shared" si="1"/>
        <v>90355.6</v>
      </c>
    </row>
    <row r="31" spans="1:12" ht="16.5" customHeight="1">
      <c r="A31" s="29" t="s">
        <v>41</v>
      </c>
      <c r="B31" s="29"/>
      <c r="C31" s="29"/>
      <c r="D31" s="29"/>
      <c r="E31" s="29"/>
      <c r="F31" s="29"/>
      <c r="G31" s="31"/>
      <c r="H31" s="31"/>
      <c r="I31" s="31"/>
      <c r="J31" s="31"/>
      <c r="K31" s="31"/>
      <c r="L31" s="31"/>
    </row>
    <row r="32" spans="1:12" ht="55.5" customHeight="1">
      <c r="A32" s="37" t="s">
        <v>88</v>
      </c>
      <c r="B32" s="35" t="s">
        <v>42</v>
      </c>
      <c r="C32" s="14" t="s">
        <v>110</v>
      </c>
      <c r="D32" s="10" t="s">
        <v>20</v>
      </c>
      <c r="E32" s="4" t="s">
        <v>50</v>
      </c>
      <c r="F32" s="11" t="s">
        <v>22</v>
      </c>
      <c r="G32" s="8">
        <f aca="true" t="shared" si="2" ref="G32:G39">SUM(H32:L32)</f>
        <v>2481.9</v>
      </c>
      <c r="H32" s="8">
        <v>2481.9</v>
      </c>
      <c r="I32" s="8"/>
      <c r="J32" s="8"/>
      <c r="K32" s="8"/>
      <c r="L32" s="8"/>
    </row>
    <row r="33" spans="1:12" ht="52.5" customHeight="1">
      <c r="A33" s="37"/>
      <c r="B33" s="31"/>
      <c r="C33" s="14" t="s">
        <v>111</v>
      </c>
      <c r="D33" s="10" t="s">
        <v>20</v>
      </c>
      <c r="E33" s="4" t="s">
        <v>50</v>
      </c>
      <c r="F33" s="11" t="s">
        <v>22</v>
      </c>
      <c r="G33" s="8">
        <f t="shared" si="2"/>
        <v>9900.3</v>
      </c>
      <c r="H33" s="8">
        <v>2178.5</v>
      </c>
      <c r="I33" s="8">
        <v>1964.3</v>
      </c>
      <c r="J33" s="8">
        <v>2643.5</v>
      </c>
      <c r="K33" s="8">
        <v>1557</v>
      </c>
      <c r="L33" s="8">
        <v>1557</v>
      </c>
    </row>
    <row r="34" spans="1:12" ht="76.5" customHeight="1">
      <c r="A34" s="38"/>
      <c r="B34" s="36"/>
      <c r="C34" s="14" t="s">
        <v>112</v>
      </c>
      <c r="D34" s="10" t="s">
        <v>20</v>
      </c>
      <c r="E34" s="4" t="s">
        <v>113</v>
      </c>
      <c r="F34" s="11" t="s">
        <v>22</v>
      </c>
      <c r="G34" s="8">
        <f t="shared" si="2"/>
        <v>19345.2</v>
      </c>
      <c r="H34" s="8">
        <v>2266</v>
      </c>
      <c r="I34" s="8">
        <v>4779.2</v>
      </c>
      <c r="J34" s="8">
        <v>4100</v>
      </c>
      <c r="K34" s="8">
        <v>4100</v>
      </c>
      <c r="L34" s="8">
        <v>4100</v>
      </c>
    </row>
    <row r="35" spans="1:12" ht="58.5" customHeight="1">
      <c r="A35" s="3" t="s">
        <v>89</v>
      </c>
      <c r="B35" s="29" t="s">
        <v>43</v>
      </c>
      <c r="C35" s="29"/>
      <c r="D35" s="10" t="s">
        <v>20</v>
      </c>
      <c r="E35" s="10" t="s">
        <v>50</v>
      </c>
      <c r="F35" s="11" t="s">
        <v>22</v>
      </c>
      <c r="G35" s="8">
        <f t="shared" si="2"/>
        <v>3934.3</v>
      </c>
      <c r="H35" s="8">
        <v>734.3</v>
      </c>
      <c r="I35" s="8">
        <v>800</v>
      </c>
      <c r="J35" s="8">
        <v>800</v>
      </c>
      <c r="K35" s="8">
        <v>800</v>
      </c>
      <c r="L35" s="8">
        <v>800</v>
      </c>
    </row>
    <row r="36" spans="1:12" ht="54.75" customHeight="1">
      <c r="A36" s="3" t="s">
        <v>90</v>
      </c>
      <c r="B36" s="29" t="s">
        <v>44</v>
      </c>
      <c r="C36" s="29"/>
      <c r="D36" s="10" t="s">
        <v>20</v>
      </c>
      <c r="E36" s="4" t="s">
        <v>50</v>
      </c>
      <c r="F36" s="11" t="s">
        <v>22</v>
      </c>
      <c r="G36" s="8">
        <f t="shared" si="2"/>
        <v>1998</v>
      </c>
      <c r="H36" s="8">
        <v>398</v>
      </c>
      <c r="I36" s="8">
        <v>400</v>
      </c>
      <c r="J36" s="8">
        <v>400</v>
      </c>
      <c r="K36" s="8">
        <v>400</v>
      </c>
      <c r="L36" s="8">
        <v>400</v>
      </c>
    </row>
    <row r="37" spans="1:12" ht="63" customHeight="1">
      <c r="A37" s="3" t="s">
        <v>91</v>
      </c>
      <c r="B37" s="29" t="s">
        <v>45</v>
      </c>
      <c r="C37" s="29"/>
      <c r="D37" s="10" t="s">
        <v>20</v>
      </c>
      <c r="E37" s="4" t="s">
        <v>50</v>
      </c>
      <c r="F37" s="11" t="s">
        <v>22</v>
      </c>
      <c r="G37" s="8">
        <f t="shared" si="2"/>
        <v>500</v>
      </c>
      <c r="H37" s="8">
        <v>100</v>
      </c>
      <c r="I37" s="8">
        <v>100</v>
      </c>
      <c r="J37" s="8">
        <v>100</v>
      </c>
      <c r="K37" s="8">
        <v>100</v>
      </c>
      <c r="L37" s="8">
        <v>100</v>
      </c>
    </row>
    <row r="38" spans="1:12" ht="56.25" customHeight="1">
      <c r="A38" s="3" t="s">
        <v>92</v>
      </c>
      <c r="B38" s="29" t="s">
        <v>46</v>
      </c>
      <c r="C38" s="29"/>
      <c r="D38" s="10" t="s">
        <v>20</v>
      </c>
      <c r="E38" s="4" t="s">
        <v>50</v>
      </c>
      <c r="F38" s="11" t="s">
        <v>22</v>
      </c>
      <c r="G38" s="8">
        <f t="shared" si="2"/>
        <v>122</v>
      </c>
      <c r="H38" s="8">
        <v>2</v>
      </c>
      <c r="I38" s="8">
        <v>30</v>
      </c>
      <c r="J38" s="8">
        <v>30</v>
      </c>
      <c r="K38" s="8">
        <v>30</v>
      </c>
      <c r="L38" s="8">
        <v>30</v>
      </c>
    </row>
    <row r="39" spans="1:12" ht="52.5" customHeight="1">
      <c r="A39" s="3" t="s">
        <v>93</v>
      </c>
      <c r="B39" s="29" t="s">
        <v>47</v>
      </c>
      <c r="C39" s="29"/>
      <c r="D39" s="10" t="s">
        <v>20</v>
      </c>
      <c r="E39" s="4" t="s">
        <v>50</v>
      </c>
      <c r="F39" s="11" t="s">
        <v>22</v>
      </c>
      <c r="G39" s="8">
        <f t="shared" si="2"/>
        <v>400</v>
      </c>
      <c r="H39" s="8">
        <v>80</v>
      </c>
      <c r="I39" s="8">
        <v>80</v>
      </c>
      <c r="J39" s="8">
        <v>80</v>
      </c>
      <c r="K39" s="8">
        <v>80</v>
      </c>
      <c r="L39" s="8">
        <v>80</v>
      </c>
    </row>
    <row r="40" spans="1:12" ht="54" customHeight="1">
      <c r="A40" s="3" t="s">
        <v>94</v>
      </c>
      <c r="B40" s="29" t="s">
        <v>48</v>
      </c>
      <c r="C40" s="29"/>
      <c r="D40" s="10" t="s">
        <v>20</v>
      </c>
      <c r="E40" s="4" t="s">
        <v>50</v>
      </c>
      <c r="F40" s="11" t="s">
        <v>70</v>
      </c>
      <c r="G40" s="8"/>
      <c r="H40" s="8"/>
      <c r="I40" s="8"/>
      <c r="J40" s="8"/>
      <c r="K40" s="8"/>
      <c r="L40" s="8"/>
    </row>
    <row r="41" spans="1:12" ht="30.75" customHeight="1">
      <c r="A41" s="6"/>
      <c r="B41" s="29" t="s">
        <v>49</v>
      </c>
      <c r="C41" s="29"/>
      <c r="D41" s="6"/>
      <c r="E41" s="6"/>
      <c r="F41" s="11" t="s">
        <v>22</v>
      </c>
      <c r="G41" s="9">
        <f aca="true" t="shared" si="3" ref="G41:L41">SUM(G32:G40)</f>
        <v>38681.700000000004</v>
      </c>
      <c r="H41" s="9">
        <f t="shared" si="3"/>
        <v>8240.7</v>
      </c>
      <c r="I41" s="9">
        <f t="shared" si="3"/>
        <v>8153.5</v>
      </c>
      <c r="J41" s="9">
        <f t="shared" si="3"/>
        <v>8153.5</v>
      </c>
      <c r="K41" s="9">
        <f t="shared" si="3"/>
        <v>7067</v>
      </c>
      <c r="L41" s="9">
        <f t="shared" si="3"/>
        <v>7067</v>
      </c>
    </row>
    <row r="42" spans="1:12" ht="29.25" customHeight="1">
      <c r="A42" s="30" t="s">
        <v>51</v>
      </c>
      <c r="B42" s="30"/>
      <c r="C42" s="30"/>
      <c r="D42" s="30"/>
      <c r="E42" s="30"/>
      <c r="F42" s="11" t="s">
        <v>22</v>
      </c>
      <c r="G42" s="8">
        <f aca="true" t="shared" si="4" ref="G42:L42">G30+G41</f>
        <v>486608.60000000003</v>
      </c>
      <c r="H42" s="8">
        <f t="shared" si="4"/>
        <v>98558.2</v>
      </c>
      <c r="I42" s="8">
        <f t="shared" si="4"/>
        <v>96602.6</v>
      </c>
      <c r="J42" s="8">
        <f t="shared" si="4"/>
        <v>96602.6</v>
      </c>
      <c r="K42" s="8">
        <f t="shared" si="4"/>
        <v>97422.6</v>
      </c>
      <c r="L42" s="8">
        <f t="shared" si="4"/>
        <v>97422.6</v>
      </c>
    </row>
    <row r="43" spans="1:12" ht="19.5" customHeight="1">
      <c r="A43" s="26" t="s">
        <v>52</v>
      </c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</row>
    <row r="44" spans="1:12" ht="33.75" customHeight="1">
      <c r="A44" s="26" t="s">
        <v>53</v>
      </c>
      <c r="B44" s="26"/>
      <c r="C44" s="26"/>
      <c r="D44" s="26"/>
      <c r="E44" s="26"/>
      <c r="F44" s="26"/>
      <c r="G44" s="28"/>
      <c r="H44" s="28"/>
      <c r="I44" s="28"/>
      <c r="J44" s="28"/>
      <c r="K44" s="28"/>
      <c r="L44" s="28"/>
    </row>
    <row r="45" spans="1:12" ht="78.75" customHeight="1">
      <c r="A45" s="3" t="s">
        <v>95</v>
      </c>
      <c r="B45" s="29" t="s">
        <v>54</v>
      </c>
      <c r="C45" s="29"/>
      <c r="D45" s="10" t="s">
        <v>20</v>
      </c>
      <c r="E45" s="10" t="s">
        <v>50</v>
      </c>
      <c r="F45" s="11" t="s">
        <v>22</v>
      </c>
      <c r="G45" s="7">
        <f>SUM(H45:L45)</f>
        <v>11415</v>
      </c>
      <c r="H45" s="7">
        <v>2283</v>
      </c>
      <c r="I45" s="7">
        <v>2283</v>
      </c>
      <c r="J45" s="7">
        <v>2283</v>
      </c>
      <c r="K45" s="7">
        <v>2283</v>
      </c>
      <c r="L45" s="7">
        <v>2283</v>
      </c>
    </row>
    <row r="46" spans="1:12" ht="54.75" customHeight="1">
      <c r="A46" s="3" t="s">
        <v>96</v>
      </c>
      <c r="B46" s="29" t="s">
        <v>55</v>
      </c>
      <c r="C46" s="29"/>
      <c r="D46" s="10" t="s">
        <v>20</v>
      </c>
      <c r="E46" s="4" t="s">
        <v>50</v>
      </c>
      <c r="F46" s="11" t="s">
        <v>22</v>
      </c>
      <c r="G46" s="7">
        <f>SUM(H46:L46)</f>
        <v>2250</v>
      </c>
      <c r="H46" s="7">
        <v>450</v>
      </c>
      <c r="I46" s="7">
        <v>450</v>
      </c>
      <c r="J46" s="7">
        <v>450</v>
      </c>
      <c r="K46" s="7">
        <v>450</v>
      </c>
      <c r="L46" s="7">
        <v>450</v>
      </c>
    </row>
    <row r="47" spans="1:12" ht="120" customHeight="1">
      <c r="A47" s="3" t="s">
        <v>97</v>
      </c>
      <c r="B47" s="29" t="s">
        <v>56</v>
      </c>
      <c r="C47" s="29"/>
      <c r="D47" s="10" t="s">
        <v>20</v>
      </c>
      <c r="E47" s="4" t="s">
        <v>105</v>
      </c>
      <c r="F47" s="11" t="s">
        <v>22</v>
      </c>
      <c r="G47" s="7">
        <f>SUM(H47:L47)</f>
        <v>1600</v>
      </c>
      <c r="H47" s="7">
        <v>400</v>
      </c>
      <c r="I47" s="7">
        <v>300</v>
      </c>
      <c r="J47" s="7">
        <v>300</v>
      </c>
      <c r="K47" s="7">
        <v>300</v>
      </c>
      <c r="L47" s="7">
        <v>300</v>
      </c>
    </row>
    <row r="48" spans="1:12" ht="78" customHeight="1">
      <c r="A48" s="3" t="s">
        <v>98</v>
      </c>
      <c r="B48" s="29" t="s">
        <v>57</v>
      </c>
      <c r="C48" s="29"/>
      <c r="D48" s="10" t="s">
        <v>20</v>
      </c>
      <c r="E48" s="10" t="s">
        <v>114</v>
      </c>
      <c r="F48" s="11" t="s">
        <v>70</v>
      </c>
      <c r="G48" s="7"/>
      <c r="H48" s="7"/>
      <c r="I48" s="7"/>
      <c r="J48" s="7"/>
      <c r="K48" s="7"/>
      <c r="L48" s="7"/>
    </row>
    <row r="49" spans="1:12" ht="15">
      <c r="A49" s="3"/>
      <c r="B49" s="29" t="s">
        <v>58</v>
      </c>
      <c r="C49" s="29"/>
      <c r="D49" s="3"/>
      <c r="E49" s="3"/>
      <c r="F49" s="3"/>
      <c r="G49" s="13">
        <f aca="true" t="shared" si="5" ref="G49:L49">SUM(G45:G48)</f>
        <v>15265</v>
      </c>
      <c r="H49" s="13">
        <f t="shared" si="5"/>
        <v>3133</v>
      </c>
      <c r="I49" s="13">
        <f t="shared" si="5"/>
        <v>3033</v>
      </c>
      <c r="J49" s="13">
        <f t="shared" si="5"/>
        <v>3033</v>
      </c>
      <c r="K49" s="13">
        <f t="shared" si="5"/>
        <v>3033</v>
      </c>
      <c r="L49" s="13">
        <f t="shared" si="5"/>
        <v>3033</v>
      </c>
    </row>
    <row r="50" spans="1:12" ht="24.75" customHeight="1">
      <c r="A50" s="26" t="s">
        <v>59</v>
      </c>
      <c r="B50" s="26"/>
      <c r="C50" s="26"/>
      <c r="D50" s="26"/>
      <c r="E50" s="26"/>
      <c r="F50" s="26"/>
      <c r="G50" s="28"/>
      <c r="H50" s="28"/>
      <c r="I50" s="28"/>
      <c r="J50" s="28"/>
      <c r="K50" s="28"/>
      <c r="L50" s="28"/>
    </row>
    <row r="51" spans="1:12" ht="71.25" customHeight="1">
      <c r="A51" s="3" t="s">
        <v>99</v>
      </c>
      <c r="B51" s="29" t="s">
        <v>60</v>
      </c>
      <c r="C51" s="29"/>
      <c r="D51" s="10" t="s">
        <v>20</v>
      </c>
      <c r="E51" s="10" t="s">
        <v>50</v>
      </c>
      <c r="F51" s="11" t="s">
        <v>22</v>
      </c>
      <c r="G51" s="7">
        <f>SUM(H51:L51)</f>
        <v>1100</v>
      </c>
      <c r="H51" s="7">
        <v>150</v>
      </c>
      <c r="I51" s="7">
        <v>250</v>
      </c>
      <c r="J51" s="7">
        <v>250</v>
      </c>
      <c r="K51" s="7">
        <v>250</v>
      </c>
      <c r="L51" s="7">
        <v>200</v>
      </c>
    </row>
    <row r="52" spans="1:12" ht="67.5" customHeight="1">
      <c r="A52" s="3" t="s">
        <v>100</v>
      </c>
      <c r="B52" s="29" t="s">
        <v>61</v>
      </c>
      <c r="C52" s="29"/>
      <c r="D52" s="10" t="s">
        <v>20</v>
      </c>
      <c r="E52" s="4" t="s">
        <v>50</v>
      </c>
      <c r="F52" s="11" t="s">
        <v>70</v>
      </c>
      <c r="G52" s="7"/>
      <c r="H52" s="7"/>
      <c r="I52" s="7"/>
      <c r="J52" s="7"/>
      <c r="K52" s="7"/>
      <c r="L52" s="7"/>
    </row>
    <row r="53" spans="1:12" ht="57" customHeight="1">
      <c r="A53" s="3" t="s">
        <v>101</v>
      </c>
      <c r="B53" s="29" t="s">
        <v>62</v>
      </c>
      <c r="C53" s="29"/>
      <c r="D53" s="10" t="s">
        <v>20</v>
      </c>
      <c r="E53" s="4" t="s">
        <v>50</v>
      </c>
      <c r="F53" s="11" t="s">
        <v>22</v>
      </c>
      <c r="G53" s="7">
        <f>SUM(H53:L53)</f>
        <v>50</v>
      </c>
      <c r="H53" s="7"/>
      <c r="I53" s="7"/>
      <c r="J53" s="7"/>
      <c r="K53" s="7"/>
      <c r="L53" s="7">
        <v>50</v>
      </c>
    </row>
    <row r="54" spans="1:12" ht="81.75" customHeight="1">
      <c r="A54" s="3" t="s">
        <v>102</v>
      </c>
      <c r="B54" s="29" t="s">
        <v>63</v>
      </c>
      <c r="C54" s="29"/>
      <c r="D54" s="10" t="s">
        <v>115</v>
      </c>
      <c r="E54" s="10" t="s">
        <v>115</v>
      </c>
      <c r="F54" s="11" t="s">
        <v>70</v>
      </c>
      <c r="G54" s="7"/>
      <c r="H54" s="7"/>
      <c r="I54" s="7"/>
      <c r="J54" s="7"/>
      <c r="K54" s="7"/>
      <c r="L54" s="7"/>
    </row>
    <row r="55" spans="1:12" ht="30" customHeight="1">
      <c r="A55" s="3"/>
      <c r="B55" s="29" t="s">
        <v>64</v>
      </c>
      <c r="C55" s="29"/>
      <c r="D55" s="3"/>
      <c r="E55" s="3"/>
      <c r="F55" s="11" t="s">
        <v>22</v>
      </c>
      <c r="G55" s="7">
        <f aca="true" t="shared" si="6" ref="G55:L55">SUM(G51:G54)</f>
        <v>1150</v>
      </c>
      <c r="H55" s="7">
        <f t="shared" si="6"/>
        <v>150</v>
      </c>
      <c r="I55" s="7">
        <f t="shared" si="6"/>
        <v>250</v>
      </c>
      <c r="J55" s="7">
        <f t="shared" si="6"/>
        <v>250</v>
      </c>
      <c r="K55" s="7">
        <f t="shared" si="6"/>
        <v>250</v>
      </c>
      <c r="L55" s="7">
        <f t="shared" si="6"/>
        <v>250</v>
      </c>
    </row>
    <row r="56" spans="1:12" ht="30.75" customHeight="1">
      <c r="A56" s="30" t="s">
        <v>51</v>
      </c>
      <c r="B56" s="30"/>
      <c r="C56" s="30"/>
      <c r="D56" s="30"/>
      <c r="E56" s="30"/>
      <c r="F56" s="11" t="s">
        <v>22</v>
      </c>
      <c r="G56" s="7">
        <f aca="true" t="shared" si="7" ref="G56:L56">G55+G49</f>
        <v>16415</v>
      </c>
      <c r="H56" s="7">
        <f t="shared" si="7"/>
        <v>3283</v>
      </c>
      <c r="I56" s="7">
        <f t="shared" si="7"/>
        <v>3283</v>
      </c>
      <c r="J56" s="7">
        <f t="shared" si="7"/>
        <v>3283</v>
      </c>
      <c r="K56" s="7">
        <f t="shared" si="7"/>
        <v>3283</v>
      </c>
      <c r="L56" s="7">
        <f t="shared" si="7"/>
        <v>3283</v>
      </c>
    </row>
    <row r="57" spans="1:12" ht="15">
      <c r="A57" s="26" t="s">
        <v>65</v>
      </c>
      <c r="B57" s="26"/>
      <c r="C57" s="26"/>
      <c r="D57" s="26"/>
      <c r="E57" s="26"/>
      <c r="F57" s="26"/>
      <c r="G57" s="27"/>
      <c r="H57" s="27"/>
      <c r="I57" s="27"/>
      <c r="J57" s="27"/>
      <c r="K57" s="27"/>
      <c r="L57" s="27"/>
    </row>
    <row r="58" spans="1:12" ht="26.25" customHeight="1">
      <c r="A58" s="26" t="s">
        <v>66</v>
      </c>
      <c r="B58" s="26"/>
      <c r="C58" s="26"/>
      <c r="D58" s="26"/>
      <c r="E58" s="26"/>
      <c r="F58" s="26"/>
      <c r="G58" s="28"/>
      <c r="H58" s="28"/>
      <c r="I58" s="28"/>
      <c r="J58" s="28"/>
      <c r="K58" s="28"/>
      <c r="L58" s="28"/>
    </row>
    <row r="59" spans="1:12" ht="55.5" customHeight="1">
      <c r="A59" s="3" t="s">
        <v>103</v>
      </c>
      <c r="B59" s="29" t="s">
        <v>67</v>
      </c>
      <c r="C59" s="29"/>
      <c r="D59" s="10" t="s">
        <v>20</v>
      </c>
      <c r="E59" s="4" t="s">
        <v>50</v>
      </c>
      <c r="F59" s="11" t="s">
        <v>22</v>
      </c>
      <c r="G59" s="7">
        <f>SUM(H59:L59)</f>
        <v>92538</v>
      </c>
      <c r="H59" s="7">
        <v>19982</v>
      </c>
      <c r="I59" s="7">
        <v>18139</v>
      </c>
      <c r="J59" s="7">
        <v>18139</v>
      </c>
      <c r="K59" s="7">
        <v>18139</v>
      </c>
      <c r="L59" s="7">
        <v>18139</v>
      </c>
    </row>
    <row r="60" spans="1:12" ht="26.25">
      <c r="A60" s="3"/>
      <c r="B60" s="29" t="s">
        <v>68</v>
      </c>
      <c r="C60" s="29"/>
      <c r="D60" s="3"/>
      <c r="E60" s="3"/>
      <c r="F60" s="11" t="s">
        <v>22</v>
      </c>
      <c r="G60" s="7">
        <f aca="true" t="shared" si="8" ref="G60:L60">SUM(G59)</f>
        <v>92538</v>
      </c>
      <c r="H60" s="7">
        <f t="shared" si="8"/>
        <v>19982</v>
      </c>
      <c r="I60" s="7">
        <f t="shared" si="8"/>
        <v>18139</v>
      </c>
      <c r="J60" s="7">
        <f t="shared" si="8"/>
        <v>18139</v>
      </c>
      <c r="K60" s="7">
        <f t="shared" si="8"/>
        <v>18139</v>
      </c>
      <c r="L60" s="7">
        <f t="shared" si="8"/>
        <v>18139</v>
      </c>
    </row>
    <row r="61" spans="1:12" ht="26.25">
      <c r="A61" s="3"/>
      <c r="B61" s="30" t="s">
        <v>51</v>
      </c>
      <c r="C61" s="30"/>
      <c r="D61" s="30"/>
      <c r="E61" s="30"/>
      <c r="F61" s="11" t="s">
        <v>22</v>
      </c>
      <c r="G61" s="7">
        <f aca="true" t="shared" si="9" ref="G61:L61">G60</f>
        <v>92538</v>
      </c>
      <c r="H61" s="7">
        <f t="shared" si="9"/>
        <v>19982</v>
      </c>
      <c r="I61" s="7">
        <f t="shared" si="9"/>
        <v>18139</v>
      </c>
      <c r="J61" s="7">
        <f t="shared" si="9"/>
        <v>18139</v>
      </c>
      <c r="K61" s="7">
        <f t="shared" si="9"/>
        <v>18139</v>
      </c>
      <c r="L61" s="7">
        <f t="shared" si="9"/>
        <v>18139</v>
      </c>
    </row>
    <row r="62" spans="1:12" ht="15">
      <c r="A62" s="3"/>
      <c r="B62" s="30" t="s">
        <v>69</v>
      </c>
      <c r="C62" s="30"/>
      <c r="D62" s="30"/>
      <c r="E62" s="30"/>
      <c r="F62" s="18"/>
      <c r="G62" s="7">
        <f aca="true" t="shared" si="10" ref="G62:L62">G61+G56+G42</f>
        <v>595561.6000000001</v>
      </c>
      <c r="H62" s="7">
        <f t="shared" si="10"/>
        <v>121823.2</v>
      </c>
      <c r="I62" s="7">
        <f t="shared" si="10"/>
        <v>118024.6</v>
      </c>
      <c r="J62" s="7">
        <f>J61+J56+J42</f>
        <v>118024.6</v>
      </c>
      <c r="K62" s="7">
        <f t="shared" si="10"/>
        <v>118844.6</v>
      </c>
      <c r="L62" s="7">
        <f t="shared" si="10"/>
        <v>118844.6</v>
      </c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15" t="s">
        <v>108</v>
      </c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</sheetData>
  <sheetProtection/>
  <mergeCells count="65">
    <mergeCell ref="B45:C45"/>
    <mergeCell ref="B61:E61"/>
    <mergeCell ref="A11:A12"/>
    <mergeCell ref="A57:L57"/>
    <mergeCell ref="A58:L58"/>
    <mergeCell ref="B59:C59"/>
    <mergeCell ref="B51:C51"/>
    <mergeCell ref="B52:C52"/>
    <mergeCell ref="A50:L50"/>
    <mergeCell ref="A43:L43"/>
    <mergeCell ref="A44:L44"/>
    <mergeCell ref="B40:C40"/>
    <mergeCell ref="B62:E62"/>
    <mergeCell ref="B47:C47"/>
    <mergeCell ref="B48:C48"/>
    <mergeCell ref="B49:C49"/>
    <mergeCell ref="B60:C60"/>
    <mergeCell ref="B53:C53"/>
    <mergeCell ref="B54:C54"/>
    <mergeCell ref="B55:C55"/>
    <mergeCell ref="A56:E56"/>
    <mergeCell ref="B18:C18"/>
    <mergeCell ref="B25:C25"/>
    <mergeCell ref="B26:C26"/>
    <mergeCell ref="A42:E42"/>
    <mergeCell ref="B35:C35"/>
    <mergeCell ref="B36:C36"/>
    <mergeCell ref="B37:C37"/>
    <mergeCell ref="B38:C38"/>
    <mergeCell ref="B41:C41"/>
    <mergeCell ref="B39:C39"/>
    <mergeCell ref="B17:C17"/>
    <mergeCell ref="B46:C46"/>
    <mergeCell ref="H1:K1"/>
    <mergeCell ref="A8:L8"/>
    <mergeCell ref="A9:L9"/>
    <mergeCell ref="A10:L10"/>
    <mergeCell ref="A4:A6"/>
    <mergeCell ref="F4:F6"/>
    <mergeCell ref="B7:C7"/>
    <mergeCell ref="D2:G2"/>
    <mergeCell ref="B20:C20"/>
    <mergeCell ref="B19:C19"/>
    <mergeCell ref="A31:L31"/>
    <mergeCell ref="B30:C30"/>
    <mergeCell ref="B22:C22"/>
    <mergeCell ref="B27:C27"/>
    <mergeCell ref="B28:C28"/>
    <mergeCell ref="B29:C29"/>
    <mergeCell ref="G4:L4"/>
    <mergeCell ref="H5:L5"/>
    <mergeCell ref="E4:E6"/>
    <mergeCell ref="D4:D6"/>
    <mergeCell ref="G5:G6"/>
    <mergeCell ref="B15:C15"/>
    <mergeCell ref="B11:B12"/>
    <mergeCell ref="B32:B34"/>
    <mergeCell ref="A32:A34"/>
    <mergeCell ref="B4:C6"/>
    <mergeCell ref="B13:C13"/>
    <mergeCell ref="B14:C14"/>
    <mergeCell ref="B16:C16"/>
    <mergeCell ref="B23:C23"/>
    <mergeCell ref="B24:C24"/>
    <mergeCell ref="B21:C21"/>
  </mergeCells>
  <printOptions/>
  <pageMargins left="0.62" right="0.32" top="0.42" bottom="0.3" header="0.31" footer="0.17"/>
  <pageSetup fitToHeight="13" horizontalDpi="600" verticalDpi="600" orientation="landscape" paperSize="9" scale="95" r:id="rId1"/>
  <rowBreaks count="2" manualBreakCount="2">
    <brk id="31" max="11" man="1"/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NemkinaL</dc:creator>
  <cp:keywords/>
  <dc:description/>
  <cp:lastModifiedBy>Ольга В. Давыденко-Снегирева</cp:lastModifiedBy>
  <cp:lastPrinted>2015-10-13T07:17:05Z</cp:lastPrinted>
  <dcterms:created xsi:type="dcterms:W3CDTF">2014-02-18T11:19:08Z</dcterms:created>
  <dcterms:modified xsi:type="dcterms:W3CDTF">2015-10-13T07:31:15Z</dcterms:modified>
  <cp:category/>
  <cp:version/>
  <cp:contentType/>
  <cp:contentStatus/>
</cp:coreProperties>
</file>